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11016" activeTab="4"/>
  </bookViews>
  <sheets>
    <sheet name="2тепло (2011)" sheetId="1" r:id="rId1"/>
    <sheet name="4ХВС (2011)" sheetId="2" r:id="rId2"/>
    <sheet name="7 п15 " sheetId="3" r:id="rId3"/>
    <sheet name="9 п37" sheetId="4" r:id="rId4"/>
    <sheet name="13 п 18 тепло" sheetId="5" r:id="rId5"/>
  </sheets>
  <definedNames>
    <definedName name="_xlnm.Print_Titles" localSheetId="0">'2тепло (2011)'!$18:$18</definedName>
    <definedName name="_xlnm.Print_Titles" localSheetId="1">'4ХВС (2011)'!$18:$18</definedName>
  </definedNames>
  <calcPr fullCalcOnLoad="1"/>
</workbook>
</file>

<file path=xl/sharedStrings.xml><?xml version="1.0" encoding="utf-8"?>
<sst xmlns="http://schemas.openxmlformats.org/spreadsheetml/2006/main" count="437" uniqueCount="195">
  <si>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</si>
  <si>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</si>
  <si>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</si>
  <si>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</si>
  <si>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</si>
  <si>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</si>
  <si>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</si>
  <si>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</si>
  <si>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</si>
  <si>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</si>
  <si>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</si>
  <si>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</si>
  <si>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</si>
  <si>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</si>
  <si>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</si>
  <si>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</si>
  <si>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</si>
  <si>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</si>
  <si>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</si>
  <si>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</si>
  <si>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</si>
  <si>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</si>
  <si>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</si>
  <si>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</si>
  <si>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</si>
  <si>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</si>
  <si>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</si>
  <si>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</si>
  <si>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</si>
  <si>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</si>
  <si>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</si>
  <si>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</si>
  <si>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</si>
  <si>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</si>
  <si>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</si>
  <si>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</si>
  <si>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</si>
  <si>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</si>
  <si>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</si>
  <si>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</si>
  <si>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</si>
  <si>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</si>
  <si>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</si>
  <si>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</si>
  <si>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</si>
  <si>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</si>
  <si>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</si>
  <si>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</si>
  <si>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</si>
  <si>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</si>
  <si>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</si>
  <si>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</si>
  <si>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</si>
  <si>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</si>
  <si>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</si>
  <si>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</si>
  <si>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</si>
  <si>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</si>
  <si>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</si>
  <si>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</si>
  <si>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</si>
  <si>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</si>
  <si>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</si>
  <si>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</si>
  <si>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</si>
  <si>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</si>
  <si>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</si>
  <si>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</si>
  <si>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</si>
  <si>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</si>
  <si>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</si>
  <si>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</si>
  <si>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</si>
  <si>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</si>
  <si>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</si>
  <si>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</si>
  <si>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</si>
  <si>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</si>
  <si>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</si>
  <si>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</si>
  <si>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</si>
  <si>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</si>
  <si>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</si>
  <si>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</si>
  <si>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</si>
  <si>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</si>
  <si>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</si>
  <si>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</si>
  <si>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</si>
  <si>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</si>
  <si>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</si>
  <si>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</si>
  <si>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</si>
  <si>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</si>
  <si>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</si>
  <si>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</si>
  <si>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</si>
  <si>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</si>
  <si>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</si>
  <si>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</si>
  <si>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r>
      <t>тыс.м</t>
    </r>
    <r>
      <rPr>
        <vertAlign val="superscript"/>
        <sz val="12"/>
        <rFont val="Times New Roman"/>
        <family val="1"/>
      </rPr>
      <t>3</t>
    </r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</si>
  <si>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</si>
  <si>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</si>
  <si>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</si>
  <si>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</si>
  <si>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</si>
  <si>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</si>
  <si>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</si>
  <si>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</si>
  <si>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</si>
  <si>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</si>
  <si>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</si>
  <si>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</si>
  <si>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</si>
  <si>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</si>
  <si>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</si>
  <si>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</si>
  <si>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</si>
  <si>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</si>
  <si>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</si>
  <si>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</si>
  <si>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</si>
  <si>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</si>
  <si>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</si>
  <si>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</si>
  <si>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</si>
  <si>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</si>
  <si>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</si>
  <si>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</si>
  <si>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</si>
  <si>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20.</t>
  </si>
  <si>
    <t>21.</t>
  </si>
  <si>
    <t>к Приказу КГРЦТ НАО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</si>
  <si>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</si>
  <si>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</si>
  <si>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ИМУП "Посжилкомсервис"</t>
  </si>
  <si>
    <t>8301002408/298301001</t>
  </si>
  <si>
    <t>№ 20 от 30.03.2010</t>
  </si>
  <si>
    <t xml:space="preserve"> - полезный отпуск</t>
  </si>
  <si>
    <t>кг. у.т./Гкал</t>
  </si>
  <si>
    <t>МО "Городское поселение "Рабочий поселок Искателей"</t>
  </si>
  <si>
    <t>п. Искателей,  ул. Губкина д. 15</t>
  </si>
  <si>
    <t>п. Искателей,   ул. Губкина д. 15</t>
  </si>
  <si>
    <t>Объем отпущенной потребителям холодной воды, в т.ч.:</t>
  </si>
  <si>
    <t xml:space="preserve"> - объем приобретения (диз.топливо)</t>
  </si>
  <si>
    <t xml:space="preserve"> - объем приобретения (газ)</t>
  </si>
  <si>
    <t>факт  2011 год</t>
  </si>
  <si>
    <t>Калашников Сергей Леонидович</t>
  </si>
  <si>
    <t>(81853) 4-77-50</t>
  </si>
  <si>
    <t>Приложение № 7</t>
  </si>
  <si>
    <t xml:space="preserve">Информация об основных потребительских характеристиках                                                       регулируемых товаров и услуг регулируемых организаций                                                     и их соответствии государственным и иным                                                        утвержденным стандартам качества </t>
  </si>
  <si>
    <t>Период представления информации (фактический (с указанием года))</t>
  </si>
  <si>
    <t>факт 2011 года</t>
  </si>
  <si>
    <t>Количество аварий на системах теплоснабжения</t>
  </si>
  <si>
    <t>ед. на км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</si>
  <si>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</si>
  <si>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час</t>
  </si>
  <si>
    <t xml:space="preserve"> _</t>
  </si>
  <si>
    <t>Количество потребителей, затронутых ограничениями подачи тепловой энергии</t>
  </si>
  <si>
    <t xml:space="preserve">  -</t>
  </si>
  <si>
    <t>Доля потребителей, затронутых ограничениями подачи тепловой энергии</t>
  </si>
  <si>
    <t xml:space="preserve"> -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</si>
  <si>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</si>
  <si>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Приложение № 9</t>
  </si>
  <si>
    <t xml:space="preserve">Информация об основных потребительских характеристиках                                                 регулируемых товаров и услуг регулируемых организаций                                                     и их соответствии государственным и иным                                                        утвержденным стандартам качества </t>
  </si>
  <si>
    <t>в сфере услуг по холодному водоснабжению</t>
  </si>
  <si>
    <t>Количество аварий на системах холодного водоснабжения</t>
  </si>
  <si>
    <t>Количество случаев подачи холодной воды с нарушением графика (менее 24 часов в сутки)</t>
  </si>
  <si>
    <t>единиц</t>
  </si>
  <si>
    <t>Количество потребителей, затронутых ограничениями подачи холодной воды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</si>
  <si>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</si>
  <si>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</si>
  <si>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</si>
  <si>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</si>
  <si>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т.ч.:</t>
  </si>
  <si>
    <t xml:space="preserve"> - хлор остаточный связанный</t>
  </si>
  <si>
    <t xml:space="preserve"> - хлор остаточный свободный</t>
  </si>
  <si>
    <t>общие колиформные бактерии</t>
  </si>
  <si>
    <t>5.5.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</si>
  <si>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</si>
  <si>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</si>
  <si>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6.1.</t>
  </si>
  <si>
    <t>6.2.</t>
  </si>
  <si>
    <t>6.3.</t>
  </si>
  <si>
    <t>6.4.</t>
  </si>
  <si>
    <t>6.5.</t>
  </si>
  <si>
    <t>Приложение № 13</t>
  </si>
  <si>
    <t>Информация о наличии (отсутствии) технической возможности доступа                                             к регулируемым товарам и услугам регулируемых организаций,                                                                а также о регистрации и ходе реализации заявок на подключение</t>
  </si>
  <si>
    <t>Период представления информации (ежеквартально (с указанием года))</t>
  </si>
  <si>
    <t>Количество поданных и зарегистрированных заявок на подключение к системе теплоснабжения (горячего или холодного водоснабжения, водоотведения)</t>
  </si>
  <si>
    <t>Количество исполненных заявок на подключение к системе теплоснабжения (горячего или холодного водоснабжения, водоотведения)</t>
  </si>
  <si>
    <t>Количество заявок на подключение к системе теплоснабжения (горячего или холодного водоснабжения, водоотведения), по которым принято решение об отказе в подключении</t>
  </si>
  <si>
    <t xml:space="preserve">Информация о резерве мощности системы теплоснабжения (горячего или холодного водоснабжения, водоотведения). При использовании регулируемыми организациями нескольких систем информация о резерве мощности таких систем публикуется в отношении каждой системы </t>
  </si>
  <si>
    <t>факт 2011</t>
  </si>
  <si>
    <t xml:space="preserve">   -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</si>
</sst>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0.0"/>
    <numFmt numFmtId="189" formatCode="0.000"/>
    <numFmt numFmtId="190" formatCode="0.0000"/>
    <numFmt numFmtId="191" formatCode="0.00000"/>
    <numFmt numFmtId="192" formatCode="#,##0.000000"/>
    <numFmt numFmtId="193" formatCode="0.0000000000"/>
  </numFmts>
  <fonts count="4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3" applyFont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185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91" fontId="7" fillId="33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46" fillId="0" borderId="0" xfId="0" applyFont="1" applyAlignment="1">
      <alignment/>
    </xf>
    <xf numFmtId="4" fontId="5" fillId="0" borderId="10" xfId="0" applyNumberFormat="1" applyFont="1" applyFill="1" applyBorder="1" applyAlignment="1">
      <alignment wrapText="1"/>
    </xf>
    <xf numFmtId="187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186" fontId="1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53">
      <alignment/>
      <protection/>
    </xf>
    <xf numFmtId="0" fontId="1" fillId="0" borderId="0" xfId="53" applyFont="1" applyAlignment="1">
      <alignment horizontal="center" vertical="justify" wrapText="1"/>
      <protection/>
    </xf>
    <xf numFmtId="0" fontId="8" fillId="0" borderId="0" xfId="53" applyFont="1" applyAlignment="1">
      <alignment vertical="justify" wrapText="1"/>
      <protection/>
    </xf>
    <xf numFmtId="0" fontId="1" fillId="0" borderId="0" xfId="53" applyFont="1" applyBorder="1" applyAlignment="1">
      <alignment horizontal="center" vertical="justify" wrapText="1"/>
      <protection/>
    </xf>
    <xf numFmtId="0" fontId="8" fillId="0" borderId="0" xfId="53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center" wrapText="1"/>
    </xf>
    <xf numFmtId="0" fontId="1" fillId="0" borderId="0" xfId="53" applyFont="1" applyAlignment="1">
      <alignment vertical="justify" wrapText="1"/>
      <protection/>
    </xf>
    <xf numFmtId="0" fontId="1" fillId="0" borderId="0" xfId="53" applyFont="1" applyAlignment="1">
      <alignment/>
      <protection/>
    </xf>
    <xf numFmtId="0" fontId="9" fillId="0" borderId="0" xfId="53" applyFont="1">
      <alignment/>
      <protection/>
    </xf>
    <xf numFmtId="0" fontId="4" fillId="0" borderId="10" xfId="53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53" applyFont="1" applyAlignment="1">
      <alignment horizontal="center" vertical="justify" wrapText="1"/>
      <protection/>
    </xf>
    <xf numFmtId="0" fontId="1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1" fillId="0" borderId="12" xfId="52" applyFont="1" applyBorder="1" applyAlignment="1">
      <alignment horizontal="center" wrapText="1"/>
      <protection/>
    </xf>
    <xf numFmtId="0" fontId="0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 2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9">
      <selection activeCell="B33" sqref="B33"/>
    </sheetView>
  </sheetViews>
  <sheetFormatPr defaultColWidth="9.125" defaultRowHeight="12.75" outlineLevelCol="1"/>
  <cols>
    <col min="1" max="1" width="5.875" style="2" customWidth="1"/>
    <col min="2" max="2" width="60.625" style="2" customWidth="1"/>
    <col min="3" max="3" width="12.00390625" style="2" customWidth="1"/>
    <col min="4" max="4" width="17.625" style="2" customWidth="1"/>
    <col min="5" max="5" width="14.00390625" style="2" customWidth="1" outlineLevel="1"/>
    <col min="6" max="7" width="11.50390625" style="2" customWidth="1" outlineLevel="1"/>
    <col min="8" max="8" width="18.125" style="2" customWidth="1"/>
    <col min="9" max="16384" width="9.125" style="2" customWidth="1"/>
  </cols>
  <sheetData>
    <row r="1" ht="12.75" customHeight="1">
      <c r="D1" s="12" t="s">
        <v>60</v>
      </c>
    </row>
    <row r="2" ht="12.75" customHeight="1">
      <c r="D2" s="12" t="s">
        <v>132</v>
      </c>
    </row>
    <row r="3" ht="12.75" customHeight="1">
      <c r="D3" s="12" t="s">
        <v>137</v>
      </c>
    </row>
    <row r="4" ht="10.5" customHeight="1">
      <c r="D4" s="12"/>
    </row>
    <row r="5" spans="1:4" ht="12.75" customHeight="1">
      <c r="A5" s="51" t="s">
        <v>134</v>
      </c>
      <c r="B5" s="51"/>
      <c r="C5" s="51"/>
      <c r="D5" s="51"/>
    </row>
    <row r="6" spans="1:4" ht="14.25" customHeight="1">
      <c r="A6" s="51" t="s">
        <v>133</v>
      </c>
      <c r="B6" s="51"/>
      <c r="C6" s="51"/>
      <c r="D6" s="51"/>
    </row>
    <row r="7" spans="1:4" ht="14.25" customHeight="1">
      <c r="A7" s="53" t="s">
        <v>109</v>
      </c>
      <c r="B7" s="53"/>
      <c r="C7" s="53"/>
      <c r="D7" s="53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51" t="s">
        <v>135</v>
      </c>
      <c r="D9" s="51"/>
    </row>
    <row r="10" spans="1:4" ht="33" customHeight="1">
      <c r="A10" s="4"/>
      <c r="B10" s="4" t="s">
        <v>7</v>
      </c>
      <c r="C10" s="51" t="s">
        <v>140</v>
      </c>
      <c r="D10" s="51"/>
    </row>
    <row r="11" spans="1:4" ht="29.25" customHeight="1">
      <c r="A11" s="4"/>
      <c r="B11" s="4" t="s">
        <v>8</v>
      </c>
      <c r="C11" s="51" t="s">
        <v>142</v>
      </c>
      <c r="D11" s="51"/>
    </row>
    <row r="12" spans="1:4" ht="32.25" customHeight="1">
      <c r="A12" s="4"/>
      <c r="B12" s="4" t="s">
        <v>9</v>
      </c>
      <c r="C12" s="51" t="s">
        <v>147</v>
      </c>
      <c r="D12" s="51"/>
    </row>
    <row r="13" spans="1:4" ht="14.25" customHeight="1">
      <c r="A13" s="4"/>
      <c r="B13" s="4" t="s">
        <v>10</v>
      </c>
      <c r="C13" s="51" t="s">
        <v>148</v>
      </c>
      <c r="D13" s="51"/>
    </row>
    <row r="14" spans="1:4" ht="14.25" customHeight="1">
      <c r="A14" s="4"/>
      <c r="B14" s="4" t="s">
        <v>102</v>
      </c>
      <c r="C14" s="51" t="s">
        <v>136</v>
      </c>
      <c r="D14" s="51"/>
    </row>
    <row r="15" spans="1:4" s="14" customFormat="1" ht="14.25" customHeight="1">
      <c r="A15" s="13"/>
      <c r="B15" s="4" t="s">
        <v>11</v>
      </c>
      <c r="C15" s="52">
        <v>1028301647120</v>
      </c>
      <c r="D15" s="52"/>
    </row>
    <row r="16" spans="1:4" ht="30.75">
      <c r="A16" s="4"/>
      <c r="B16" s="4" t="s">
        <v>101</v>
      </c>
      <c r="C16" s="51" t="s">
        <v>146</v>
      </c>
      <c r="D16" s="51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8" t="s">
        <v>84</v>
      </c>
      <c r="B19" s="5" t="s">
        <v>19</v>
      </c>
      <c r="C19" s="6" t="s">
        <v>20</v>
      </c>
      <c r="D19" s="16">
        <f>97406115.32/1000</f>
        <v>97406.11532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SUM(D21,D22,D30,D33:D39,D41,D43:D44)</f>
        <v>108770.48797617148</v>
      </c>
    </row>
    <row r="21" spans="1:4" ht="15">
      <c r="A21" s="9" t="s">
        <v>17</v>
      </c>
      <c r="B21" s="5" t="s">
        <v>22</v>
      </c>
      <c r="C21" s="6" t="s">
        <v>20</v>
      </c>
      <c r="D21" s="16"/>
    </row>
    <row r="22" spans="1:4" ht="15">
      <c r="A22" s="9" t="s">
        <v>18</v>
      </c>
      <c r="B22" s="5" t="s">
        <v>113</v>
      </c>
      <c r="C22" s="6" t="s">
        <v>20</v>
      </c>
      <c r="D22" s="16">
        <f>D24*D25/1000+D27*D28/1000</f>
        <v>26916.747624563424</v>
      </c>
    </row>
    <row r="23" spans="1:4" ht="15">
      <c r="A23" s="8"/>
      <c r="B23" s="5" t="s">
        <v>112</v>
      </c>
      <c r="C23" s="6"/>
      <c r="D23" s="16"/>
    </row>
    <row r="24" spans="1:4" ht="21" customHeight="1">
      <c r="A24" s="8"/>
      <c r="B24" s="5" t="s">
        <v>145</v>
      </c>
      <c r="C24" s="6" t="s">
        <v>111</v>
      </c>
      <c r="D24" s="16">
        <f>11627/E$60*D$60</f>
        <v>11464.228573128821</v>
      </c>
    </row>
    <row r="25" spans="1:4" ht="18">
      <c r="A25" s="8"/>
      <c r="B25" s="5" t="s">
        <v>114</v>
      </c>
      <c r="C25" s="6" t="s">
        <v>110</v>
      </c>
      <c r="D25" s="16">
        <v>2347.89</v>
      </c>
    </row>
    <row r="26" spans="1:4" ht="15">
      <c r="A26" s="8"/>
      <c r="B26" s="5" t="s">
        <v>115</v>
      </c>
      <c r="C26" s="6" t="s">
        <v>16</v>
      </c>
      <c r="D26" s="16"/>
    </row>
    <row r="27" spans="1:4" ht="18">
      <c r="A27" s="8"/>
      <c r="B27" s="5" t="s">
        <v>144</v>
      </c>
      <c r="C27" s="6" t="s">
        <v>111</v>
      </c>
      <c r="D27" s="16"/>
    </row>
    <row r="28" spans="1:4" ht="18">
      <c r="A28" s="8"/>
      <c r="B28" s="5" t="s">
        <v>114</v>
      </c>
      <c r="C28" s="6" t="s">
        <v>110</v>
      </c>
      <c r="D28" s="16"/>
    </row>
    <row r="29" spans="1:4" ht="15">
      <c r="A29" s="8"/>
      <c r="B29" s="5" t="s">
        <v>115</v>
      </c>
      <c r="C29" s="6" t="s">
        <v>16</v>
      </c>
      <c r="D29" s="16"/>
    </row>
    <row r="30" spans="1:7" ht="46.5">
      <c r="A30" s="8" t="s">
        <v>21</v>
      </c>
      <c r="B30" s="5" t="s">
        <v>4</v>
      </c>
      <c r="C30" s="6" t="s">
        <v>20</v>
      </c>
      <c r="D30" s="16">
        <f>D31*D32</f>
        <v>9377.512971629796</v>
      </c>
      <c r="G30" s="24"/>
    </row>
    <row r="31" spans="1:7" ht="15">
      <c r="A31" s="8"/>
      <c r="B31" s="5" t="s">
        <v>116</v>
      </c>
      <c r="C31" s="6" t="s">
        <v>23</v>
      </c>
      <c r="D31" s="17">
        <v>3.837</v>
      </c>
      <c r="G31" s="24"/>
    </row>
    <row r="32" spans="1:4" ht="15">
      <c r="A32" s="8"/>
      <c r="B32" s="5" t="s">
        <v>117</v>
      </c>
      <c r="C32" s="6" t="s">
        <v>24</v>
      </c>
      <c r="D32" s="16">
        <f>2478.67/E$60*D$60</f>
        <v>2443.97002127438</v>
      </c>
    </row>
    <row r="33" spans="1:6" ht="30.75">
      <c r="A33" s="8" t="s">
        <v>30</v>
      </c>
      <c r="B33" s="5" t="s">
        <v>25</v>
      </c>
      <c r="C33" s="6" t="s">
        <v>20</v>
      </c>
      <c r="D33" s="16">
        <f>9806.884/E$60*D$60</f>
        <v>9669.593168156864</v>
      </c>
      <c r="F33" s="18"/>
    </row>
    <row r="34" spans="1:4" ht="30.75">
      <c r="A34" s="8" t="s">
        <v>32</v>
      </c>
      <c r="B34" s="5" t="s">
        <v>26</v>
      </c>
      <c r="C34" s="6" t="s">
        <v>20</v>
      </c>
      <c r="D34" s="16"/>
    </row>
    <row r="35" spans="1:5" ht="30.75">
      <c r="A35" s="8" t="s">
        <v>34</v>
      </c>
      <c r="B35" s="10" t="s">
        <v>87</v>
      </c>
      <c r="C35" s="6" t="s">
        <v>20</v>
      </c>
      <c r="D35" s="16">
        <f>26437.233/E$60*D$60</f>
        <v>26067.12668384486</v>
      </c>
      <c r="E35" s="25"/>
    </row>
    <row r="36" spans="1:4" ht="30.75">
      <c r="A36" s="8" t="s">
        <v>35</v>
      </c>
      <c r="B36" s="10" t="s">
        <v>88</v>
      </c>
      <c r="C36" s="6" t="s">
        <v>20</v>
      </c>
      <c r="D36" s="16">
        <f>6909.864/E$60*D$60</f>
        <v>6813.129810375351</v>
      </c>
    </row>
    <row r="37" spans="1:4" ht="30.75">
      <c r="A37" s="8" t="s">
        <v>36</v>
      </c>
      <c r="B37" s="10" t="s">
        <v>89</v>
      </c>
      <c r="C37" s="6" t="s">
        <v>20</v>
      </c>
      <c r="D37" s="16">
        <f>570.745/E$60*D$60</f>
        <v>562.7548926610827</v>
      </c>
    </row>
    <row r="38" spans="1:6" ht="46.5">
      <c r="A38" s="8" t="s">
        <v>39</v>
      </c>
      <c r="B38" s="5" t="s">
        <v>27</v>
      </c>
      <c r="C38" s="6" t="s">
        <v>20</v>
      </c>
      <c r="D38" s="16">
        <f>1065.73/E$60*D$60</f>
        <v>1050.8103824925242</v>
      </c>
      <c r="F38" s="20"/>
    </row>
    <row r="39" spans="1:6" ht="15">
      <c r="A39" s="8" t="s">
        <v>41</v>
      </c>
      <c r="B39" s="5" t="s">
        <v>98</v>
      </c>
      <c r="C39" s="6" t="s">
        <v>20</v>
      </c>
      <c r="D39" s="16">
        <f>8685.74</f>
        <v>8685.74</v>
      </c>
      <c r="F39" s="18"/>
    </row>
    <row r="40" spans="1:6" ht="30.75">
      <c r="A40" s="8"/>
      <c r="B40" s="5" t="s">
        <v>90</v>
      </c>
      <c r="C40" s="6" t="s">
        <v>20</v>
      </c>
      <c r="D40" s="16">
        <v>7113.05</v>
      </c>
      <c r="F40" s="18"/>
    </row>
    <row r="41" spans="1:6" ht="15">
      <c r="A41" s="8" t="s">
        <v>43</v>
      </c>
      <c r="B41" s="5" t="s">
        <v>99</v>
      </c>
      <c r="C41" s="6" t="s">
        <v>20</v>
      </c>
      <c r="D41" s="16">
        <f>16183.428</f>
        <v>16183.428</v>
      </c>
      <c r="F41" s="18"/>
    </row>
    <row r="42" spans="1:6" ht="30.75">
      <c r="A42" s="8"/>
      <c r="B42" s="5" t="s">
        <v>90</v>
      </c>
      <c r="C42" s="6" t="s">
        <v>20</v>
      </c>
      <c r="D42" s="16">
        <v>14391.14</v>
      </c>
      <c r="F42" s="18"/>
    </row>
    <row r="43" spans="1:6" ht="30.75">
      <c r="A43" s="8" t="s">
        <v>44</v>
      </c>
      <c r="B43" s="10" t="s">
        <v>28</v>
      </c>
      <c r="C43" s="6" t="s">
        <v>20</v>
      </c>
      <c r="D43" s="16">
        <f>(1991.592)/E$60*D$60</f>
        <v>1963.710837913028</v>
      </c>
      <c r="F43" s="20"/>
    </row>
    <row r="44" spans="1:4" ht="46.5">
      <c r="A44" s="11" t="s">
        <v>45</v>
      </c>
      <c r="B44" s="10" t="s">
        <v>29</v>
      </c>
      <c r="C44" s="6" t="s">
        <v>20</v>
      </c>
      <c r="D44" s="16">
        <f>1500.946/E$60*D$60</f>
        <v>1479.9336045345672</v>
      </c>
    </row>
    <row r="45" spans="1:4" ht="30.75">
      <c r="A45" s="8" t="s">
        <v>86</v>
      </c>
      <c r="B45" s="5" t="s">
        <v>31</v>
      </c>
      <c r="C45" s="6" t="s">
        <v>20</v>
      </c>
      <c r="D45" s="16">
        <f>D19-D20</f>
        <v>-11364.372656171487</v>
      </c>
    </row>
    <row r="46" spans="1:4" ht="15">
      <c r="A46" s="8" t="s">
        <v>91</v>
      </c>
      <c r="B46" s="5" t="s">
        <v>103</v>
      </c>
      <c r="C46" s="6" t="s">
        <v>20</v>
      </c>
      <c r="D46" s="16">
        <f>D45*0.8</f>
        <v>-9091.49812493719</v>
      </c>
    </row>
    <row r="47" spans="1:4" ht="46.5">
      <c r="A47" s="8" t="s">
        <v>59</v>
      </c>
      <c r="B47" s="5" t="s">
        <v>33</v>
      </c>
      <c r="C47" s="6" t="s">
        <v>20</v>
      </c>
      <c r="D47" s="16">
        <v>0</v>
      </c>
    </row>
    <row r="48" spans="1:4" ht="15">
      <c r="A48" s="10" t="s">
        <v>92</v>
      </c>
      <c r="B48" s="5" t="s">
        <v>93</v>
      </c>
      <c r="C48" s="6" t="s">
        <v>20</v>
      </c>
      <c r="D48" s="16">
        <v>0</v>
      </c>
    </row>
    <row r="49" spans="1:4" ht="15">
      <c r="A49" s="10" t="s">
        <v>61</v>
      </c>
      <c r="B49" s="5" t="s">
        <v>104</v>
      </c>
      <c r="C49" s="6" t="s">
        <v>20</v>
      </c>
      <c r="D49" s="16">
        <v>11183.546</v>
      </c>
    </row>
    <row r="50" spans="1:4" ht="15">
      <c r="A50" s="10" t="s">
        <v>62</v>
      </c>
      <c r="B50" s="5" t="s">
        <v>105</v>
      </c>
      <c r="C50" s="6" t="s">
        <v>20</v>
      </c>
      <c r="D50" s="16">
        <v>0</v>
      </c>
    </row>
    <row r="51" spans="1:4" ht="15">
      <c r="A51" s="10" t="s">
        <v>63</v>
      </c>
      <c r="B51" s="5" t="s">
        <v>106</v>
      </c>
      <c r="C51" s="6" t="s">
        <v>20</v>
      </c>
      <c r="D51" s="16">
        <v>441.351</v>
      </c>
    </row>
    <row r="52" spans="1:4" ht="15">
      <c r="A52" s="10" t="s">
        <v>64</v>
      </c>
      <c r="B52" s="5" t="s">
        <v>107</v>
      </c>
      <c r="C52" s="6" t="s">
        <v>20</v>
      </c>
      <c r="D52" s="16">
        <f>D49+D50-D51</f>
        <v>10742.195</v>
      </c>
    </row>
    <row r="53" spans="1:4" ht="15">
      <c r="A53" s="8" t="s">
        <v>94</v>
      </c>
      <c r="B53" s="5" t="s">
        <v>37</v>
      </c>
      <c r="C53" s="6" t="s">
        <v>38</v>
      </c>
      <c r="D53" s="16">
        <f>14.96+15.98+2.4+0.68+0.076</f>
        <v>34.096000000000004</v>
      </c>
    </row>
    <row r="54" spans="1:4" ht="15">
      <c r="A54" s="8" t="s">
        <v>95</v>
      </c>
      <c r="B54" s="5" t="s">
        <v>40</v>
      </c>
      <c r="C54" s="6" t="s">
        <v>38</v>
      </c>
      <c r="D54" s="17">
        <v>22.03</v>
      </c>
    </row>
    <row r="55" spans="1:4" ht="14.25" customHeight="1">
      <c r="A55" s="8" t="s">
        <v>96</v>
      </c>
      <c r="B55" s="5" t="s">
        <v>78</v>
      </c>
      <c r="C55" s="7" t="s">
        <v>42</v>
      </c>
      <c r="D55" s="32">
        <v>81.468</v>
      </c>
    </row>
    <row r="56" spans="1:4" ht="15">
      <c r="A56" s="8" t="s">
        <v>118</v>
      </c>
      <c r="B56" s="5" t="s">
        <v>79</v>
      </c>
      <c r="C56" s="7" t="s">
        <v>42</v>
      </c>
      <c r="D56" s="17"/>
    </row>
    <row r="57" spans="1:4" ht="15">
      <c r="A57" s="8" t="s">
        <v>119</v>
      </c>
      <c r="B57" s="5" t="s">
        <v>80</v>
      </c>
      <c r="C57" s="7" t="s">
        <v>42</v>
      </c>
      <c r="D57" s="32">
        <v>67.89</v>
      </c>
    </row>
    <row r="58" spans="1:4" ht="30.75">
      <c r="A58" s="8" t="s">
        <v>120</v>
      </c>
      <c r="B58" s="5" t="s">
        <v>77</v>
      </c>
      <c r="C58" s="7" t="s">
        <v>42</v>
      </c>
      <c r="D58" s="32">
        <f>D55-D57</f>
        <v>13.578000000000003</v>
      </c>
    </row>
    <row r="59" spans="1:4" ht="15">
      <c r="A59" s="8" t="s">
        <v>121</v>
      </c>
      <c r="B59" s="5" t="s">
        <v>0</v>
      </c>
      <c r="C59" s="7" t="s">
        <v>46</v>
      </c>
      <c r="D59" s="15">
        <f>D58/D57%</f>
        <v>20.000000000000004</v>
      </c>
    </row>
    <row r="60" spans="1:7" ht="15">
      <c r="A60" s="8" t="s">
        <v>122</v>
      </c>
      <c r="B60" s="5" t="s">
        <v>123</v>
      </c>
      <c r="C60" s="7" t="s">
        <v>42</v>
      </c>
      <c r="D60" s="32">
        <f>D61+D62</f>
        <v>66.276</v>
      </c>
      <c r="E60" s="23">
        <v>67.217</v>
      </c>
      <c r="F60" s="19" t="s">
        <v>138</v>
      </c>
      <c r="G60" s="19"/>
    </row>
    <row r="61" spans="1:4" ht="15">
      <c r="A61" s="8"/>
      <c r="B61" s="5" t="s">
        <v>81</v>
      </c>
      <c r="C61" s="7" t="s">
        <v>42</v>
      </c>
      <c r="D61" s="32"/>
    </row>
    <row r="62" spans="1:4" ht="30.75">
      <c r="A62" s="8"/>
      <c r="B62" s="5" t="s">
        <v>82</v>
      </c>
      <c r="C62" s="7" t="s">
        <v>42</v>
      </c>
      <c r="D62" s="32">
        <v>66.276</v>
      </c>
    </row>
    <row r="63" spans="1:4" ht="30.75">
      <c r="A63" s="8" t="s">
        <v>124</v>
      </c>
      <c r="B63" s="5" t="s">
        <v>47</v>
      </c>
      <c r="C63" s="6" t="s">
        <v>48</v>
      </c>
      <c r="D63" s="15">
        <v>15.2</v>
      </c>
    </row>
    <row r="64" spans="1:4" ht="30.75">
      <c r="A64" s="8" t="s">
        <v>125</v>
      </c>
      <c r="B64" s="5" t="s">
        <v>49</v>
      </c>
      <c r="C64" s="6" t="s">
        <v>48</v>
      </c>
      <c r="D64" s="15"/>
    </row>
    <row r="65" spans="1:4" ht="15">
      <c r="A65" s="8" t="s">
        <v>126</v>
      </c>
      <c r="B65" s="5" t="s">
        <v>83</v>
      </c>
      <c r="C65" s="6" t="s">
        <v>50</v>
      </c>
      <c r="D65" s="15">
        <v>5</v>
      </c>
    </row>
    <row r="66" spans="1:4" ht="15">
      <c r="A66" s="8" t="s">
        <v>127</v>
      </c>
      <c r="B66" s="5" t="s">
        <v>51</v>
      </c>
      <c r="C66" s="6" t="s">
        <v>50</v>
      </c>
      <c r="D66" s="15">
        <f>193+40</f>
        <v>233</v>
      </c>
    </row>
    <row r="67" spans="1:4" ht="30.75">
      <c r="A67" s="8" t="s">
        <v>128</v>
      </c>
      <c r="B67" s="5" t="s">
        <v>52</v>
      </c>
      <c r="C67" s="6" t="s">
        <v>53</v>
      </c>
      <c r="D67" s="15">
        <v>82.2</v>
      </c>
    </row>
    <row r="68" spans="1:4" ht="30.75">
      <c r="A68" s="8" t="s">
        <v>129</v>
      </c>
      <c r="B68" s="5" t="s">
        <v>54</v>
      </c>
      <c r="C68" s="6" t="s">
        <v>139</v>
      </c>
      <c r="D68" s="17">
        <f>11627000*1.125/D55/1000</f>
        <v>160.55844012372955</v>
      </c>
    </row>
    <row r="69" spans="1:4" ht="30.75">
      <c r="A69" s="8" t="s">
        <v>130</v>
      </c>
      <c r="B69" s="5" t="s">
        <v>55</v>
      </c>
      <c r="C69" s="6" t="s">
        <v>56</v>
      </c>
      <c r="D69" s="16">
        <f>2478.67/D55/1000</f>
        <v>0.030425074876024943</v>
      </c>
    </row>
    <row r="70" spans="1:4" ht="30.75">
      <c r="A70" s="8" t="s">
        <v>131</v>
      </c>
      <c r="B70" s="5" t="s">
        <v>57</v>
      </c>
      <c r="C70" s="6" t="s">
        <v>58</v>
      </c>
      <c r="D70" s="16">
        <v>4.53</v>
      </c>
    </row>
    <row r="71" spans="1:4" ht="15">
      <c r="A71" s="1"/>
      <c r="D71" s="33"/>
    </row>
  </sheetData>
  <sheetProtection/>
  <mergeCells count="11">
    <mergeCell ref="A6:D6"/>
    <mergeCell ref="A7:D7"/>
    <mergeCell ref="A5:D5"/>
    <mergeCell ref="C13:D13"/>
    <mergeCell ref="C16:D16"/>
    <mergeCell ref="C9:D9"/>
    <mergeCell ref="C10:D10"/>
    <mergeCell ref="C11:D11"/>
    <mergeCell ref="C12:D12"/>
    <mergeCell ref="C14:D14"/>
    <mergeCell ref="C15:D15"/>
  </mergeCells>
  <printOptions/>
  <pageMargins left="0.7874015748031497" right="0" top="0.5905511811023623" bottom="0.5118110236220472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G44" sqref="G44"/>
    </sheetView>
  </sheetViews>
  <sheetFormatPr defaultColWidth="9.125" defaultRowHeight="12.75" outlineLevelCol="1"/>
  <cols>
    <col min="1" max="1" width="5.50390625" style="2" customWidth="1"/>
    <col min="2" max="2" width="57.625" style="2" customWidth="1"/>
    <col min="3" max="3" width="11.625" style="2" customWidth="1"/>
    <col min="4" max="4" width="15.625" style="2" customWidth="1"/>
    <col min="5" max="5" width="11.50390625" style="2" customWidth="1" outlineLevel="1"/>
    <col min="6" max="6" width="11.625" style="2" customWidth="1" outlineLevel="1"/>
    <col min="7" max="7" width="10.875" style="2" customWidth="1" outlineLevel="1"/>
    <col min="8" max="8" width="14.125" style="2" customWidth="1" outlineLevel="1"/>
    <col min="9" max="9" width="13.375" style="2" bestFit="1" customWidth="1"/>
    <col min="10" max="11" width="9.125" style="2" customWidth="1"/>
    <col min="12" max="12" width="14.875" style="2" bestFit="1" customWidth="1"/>
    <col min="13" max="16384" width="9.125" style="2" customWidth="1"/>
  </cols>
  <sheetData>
    <row r="1" ht="15">
      <c r="D1" s="12" t="s">
        <v>97</v>
      </c>
    </row>
    <row r="2" ht="15">
      <c r="D2" s="12" t="s">
        <v>132</v>
      </c>
    </row>
    <row r="3" ht="15">
      <c r="D3" s="12" t="s">
        <v>137</v>
      </c>
    </row>
    <row r="4" ht="15">
      <c r="D4" s="12"/>
    </row>
    <row r="5" spans="1:4" ht="15">
      <c r="A5" s="51" t="s">
        <v>134</v>
      </c>
      <c r="B5" s="51"/>
      <c r="C5" s="51"/>
      <c r="D5" s="51"/>
    </row>
    <row r="6" spans="1:4" ht="15">
      <c r="A6" s="51" t="s">
        <v>133</v>
      </c>
      <c r="B6" s="51"/>
      <c r="C6" s="51"/>
      <c r="D6" s="51"/>
    </row>
    <row r="7" spans="1:4" ht="15">
      <c r="A7" s="53" t="s">
        <v>108</v>
      </c>
      <c r="B7" s="53"/>
      <c r="C7" s="53"/>
      <c r="D7" s="53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51" t="s">
        <v>135</v>
      </c>
      <c r="D9" s="51"/>
    </row>
    <row r="10" spans="1:4" ht="48" customHeight="1">
      <c r="A10" s="4"/>
      <c r="B10" s="4" t="s">
        <v>7</v>
      </c>
      <c r="C10" s="51" t="s">
        <v>140</v>
      </c>
      <c r="D10" s="51"/>
    </row>
    <row r="11" spans="1:4" ht="29.25" customHeight="1">
      <c r="A11" s="4"/>
      <c r="B11" s="4" t="s">
        <v>8</v>
      </c>
      <c r="C11" s="51" t="s">
        <v>141</v>
      </c>
      <c r="D11" s="51"/>
    </row>
    <row r="12" spans="1:4" ht="32.25" customHeight="1">
      <c r="A12" s="4"/>
      <c r="B12" s="4" t="s">
        <v>9</v>
      </c>
      <c r="C12" s="51" t="s">
        <v>147</v>
      </c>
      <c r="D12" s="51"/>
    </row>
    <row r="13" spans="1:4" ht="15">
      <c r="A13" s="4"/>
      <c r="B13" s="4" t="s">
        <v>10</v>
      </c>
      <c r="C13" s="51" t="s">
        <v>148</v>
      </c>
      <c r="D13" s="51"/>
    </row>
    <row r="14" spans="1:4" ht="15">
      <c r="A14" s="4"/>
      <c r="B14" s="4" t="s">
        <v>102</v>
      </c>
      <c r="C14" s="51" t="s">
        <v>136</v>
      </c>
      <c r="D14" s="51"/>
    </row>
    <row r="15" spans="1:4" s="14" customFormat="1" ht="15">
      <c r="A15" s="13"/>
      <c r="B15" s="4" t="s">
        <v>11</v>
      </c>
      <c r="C15" s="52">
        <v>1028301647120</v>
      </c>
      <c r="D15" s="52"/>
    </row>
    <row r="16" spans="1:4" ht="30.75" customHeight="1">
      <c r="A16" s="4"/>
      <c r="B16" s="4" t="s">
        <v>101</v>
      </c>
      <c r="C16" s="51" t="s">
        <v>146</v>
      </c>
      <c r="D16" s="51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5" t="s">
        <v>84</v>
      </c>
      <c r="B19" s="5" t="s">
        <v>19</v>
      </c>
      <c r="C19" s="6" t="s">
        <v>20</v>
      </c>
      <c r="D19" s="16">
        <v>14817.71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SUM(D22,+D26+D27+D28+D29+D30+D32+D34+D35)</f>
        <v>13670.037337228217</v>
      </c>
    </row>
    <row r="21" spans="1:12" ht="46.5">
      <c r="A21" s="8" t="s">
        <v>17</v>
      </c>
      <c r="B21" s="5" t="s">
        <v>70</v>
      </c>
      <c r="C21" s="6" t="s">
        <v>20</v>
      </c>
      <c r="D21" s="28"/>
      <c r="L21" s="24"/>
    </row>
    <row r="22" spans="1:12" ht="46.5">
      <c r="A22" s="8" t="s">
        <v>18</v>
      </c>
      <c r="B22" s="5" t="s">
        <v>4</v>
      </c>
      <c r="C22" s="6" t="s">
        <v>20</v>
      </c>
      <c r="D22" s="16">
        <f>D23*D24</f>
        <v>1574.9516747258835</v>
      </c>
      <c r="F22" s="31"/>
      <c r="L22" s="26"/>
    </row>
    <row r="23" spans="1:4" ht="15">
      <c r="A23" s="8"/>
      <c r="B23" s="5" t="s">
        <v>116</v>
      </c>
      <c r="C23" s="6" t="s">
        <v>23</v>
      </c>
      <c r="D23" s="17">
        <v>3.837</v>
      </c>
    </row>
    <row r="24" spans="1:4" ht="15">
      <c r="A24" s="8"/>
      <c r="B24" s="5" t="s">
        <v>117</v>
      </c>
      <c r="C24" s="6" t="s">
        <v>24</v>
      </c>
      <c r="D24" s="16">
        <f>649.64/E$51*D$51</f>
        <v>410.46434055926073</v>
      </c>
    </row>
    <row r="25" spans="1:4" ht="30.75">
      <c r="A25" s="8" t="s">
        <v>21</v>
      </c>
      <c r="B25" s="5" t="s">
        <v>26</v>
      </c>
      <c r="C25" s="6" t="s">
        <v>20</v>
      </c>
      <c r="D25" s="16"/>
    </row>
    <row r="26" spans="1:4" ht="30.75">
      <c r="A26" s="8" t="s">
        <v>30</v>
      </c>
      <c r="B26" s="10" t="s">
        <v>87</v>
      </c>
      <c r="C26" s="6" t="s">
        <v>20</v>
      </c>
      <c r="D26" s="16">
        <f>8893.868/E$51*D$51</f>
        <v>5619.444097717368</v>
      </c>
    </row>
    <row r="27" spans="1:4" ht="30.75">
      <c r="A27" s="8" t="s">
        <v>32</v>
      </c>
      <c r="B27" s="10" t="s">
        <v>88</v>
      </c>
      <c r="C27" s="6" t="s">
        <v>20</v>
      </c>
      <c r="D27" s="16">
        <f>2501.466/E$51*D$51</f>
        <v>1580.5101165590352</v>
      </c>
    </row>
    <row r="28" spans="1:4" ht="30.75">
      <c r="A28" s="8" t="s">
        <v>34</v>
      </c>
      <c r="B28" s="10" t="s">
        <v>89</v>
      </c>
      <c r="C28" s="6" t="s">
        <v>20</v>
      </c>
      <c r="D28" s="16">
        <f>284.238/E$51*D$51</f>
        <v>179.59110158223498</v>
      </c>
    </row>
    <row r="29" spans="1:4" ht="46.5">
      <c r="A29" s="8" t="s">
        <v>35</v>
      </c>
      <c r="B29" s="5" t="s">
        <v>27</v>
      </c>
      <c r="C29" s="6" t="s">
        <v>20</v>
      </c>
      <c r="D29" s="16">
        <f>1115.813/E$51*D$51</f>
        <v>705.0080771388006</v>
      </c>
    </row>
    <row r="30" spans="1:4" ht="15">
      <c r="A30" s="8" t="s">
        <v>36</v>
      </c>
      <c r="B30" s="5" t="s">
        <v>98</v>
      </c>
      <c r="C30" s="6" t="s">
        <v>20</v>
      </c>
      <c r="D30" s="16">
        <f>859.46</f>
        <v>859.46</v>
      </c>
    </row>
    <row r="31" spans="1:4" ht="30.75">
      <c r="A31" s="8"/>
      <c r="B31" s="5" t="s">
        <v>90</v>
      </c>
      <c r="C31" s="6" t="s">
        <v>20</v>
      </c>
      <c r="D31" s="16">
        <v>729.301</v>
      </c>
    </row>
    <row r="32" spans="1:4" ht="15">
      <c r="A32" s="5" t="s">
        <v>39</v>
      </c>
      <c r="B32" s="5" t="s">
        <v>99</v>
      </c>
      <c r="C32" s="6" t="s">
        <v>20</v>
      </c>
      <c r="D32" s="16">
        <v>2827.123</v>
      </c>
    </row>
    <row r="33" spans="1:4" ht="30.75">
      <c r="A33" s="5"/>
      <c r="B33" s="5" t="s">
        <v>90</v>
      </c>
      <c r="C33" s="6" t="s">
        <v>20</v>
      </c>
      <c r="D33" s="16">
        <v>2480.672</v>
      </c>
    </row>
    <row r="34" spans="1:4" ht="30.75">
      <c r="A34" s="5" t="s">
        <v>41</v>
      </c>
      <c r="B34" s="5" t="s">
        <v>28</v>
      </c>
      <c r="C34" s="6" t="s">
        <v>20</v>
      </c>
      <c r="D34" s="16">
        <f>(188.654)/E$51*D$51</f>
        <v>119.19792454877589</v>
      </c>
    </row>
    <row r="35" spans="1:4" ht="62.25">
      <c r="A35" s="5" t="s">
        <v>43</v>
      </c>
      <c r="B35" s="5" t="s">
        <v>29</v>
      </c>
      <c r="C35" s="6" t="s">
        <v>20</v>
      </c>
      <c r="D35" s="16">
        <f>324.059/E$51*D$51</f>
        <v>204.75134495611948</v>
      </c>
    </row>
    <row r="36" spans="1:4" ht="30.75">
      <c r="A36" s="5" t="s">
        <v>86</v>
      </c>
      <c r="B36" s="5" t="s">
        <v>31</v>
      </c>
      <c r="C36" s="6" t="s">
        <v>20</v>
      </c>
      <c r="D36" s="16">
        <f>D19-D20</f>
        <v>1147.6726627717817</v>
      </c>
    </row>
    <row r="37" spans="1:4" ht="30.75">
      <c r="A37" s="8" t="s">
        <v>91</v>
      </c>
      <c r="B37" s="5" t="s">
        <v>103</v>
      </c>
      <c r="C37" s="6" t="s">
        <v>20</v>
      </c>
      <c r="D37" s="16">
        <f>D36*0.8</f>
        <v>918.1381302174254</v>
      </c>
    </row>
    <row r="38" spans="1:4" ht="46.5">
      <c r="A38" s="8" t="s">
        <v>59</v>
      </c>
      <c r="B38" s="5" t="s">
        <v>65</v>
      </c>
      <c r="C38" s="6" t="s">
        <v>20</v>
      </c>
      <c r="D38" s="16">
        <v>0</v>
      </c>
    </row>
    <row r="39" spans="1:4" ht="15">
      <c r="A39" s="8" t="s">
        <v>92</v>
      </c>
      <c r="B39" s="5" t="s">
        <v>93</v>
      </c>
      <c r="C39" s="6" t="s">
        <v>20</v>
      </c>
      <c r="D39" s="16">
        <f>D43-D40</f>
        <v>-1533.0460000000003</v>
      </c>
    </row>
    <row r="40" spans="1:4" ht="15">
      <c r="A40" s="8" t="s">
        <v>61</v>
      </c>
      <c r="B40" s="5" t="s">
        <v>104</v>
      </c>
      <c r="C40" s="6" t="s">
        <v>20</v>
      </c>
      <c r="D40" s="16">
        <v>5368.668</v>
      </c>
    </row>
    <row r="41" spans="1:4" ht="15">
      <c r="A41" s="8" t="s">
        <v>62</v>
      </c>
      <c r="B41" s="5" t="s">
        <v>105</v>
      </c>
      <c r="C41" s="6" t="s">
        <v>20</v>
      </c>
      <c r="D41" s="16">
        <v>0</v>
      </c>
    </row>
    <row r="42" spans="1:4" ht="15">
      <c r="A42" s="8" t="s">
        <v>63</v>
      </c>
      <c r="B42" s="5" t="s">
        <v>106</v>
      </c>
      <c r="C42" s="6" t="s">
        <v>20</v>
      </c>
      <c r="D42" s="16">
        <v>1533.046</v>
      </c>
    </row>
    <row r="43" spans="1:4" ht="15">
      <c r="A43" s="8" t="s">
        <v>64</v>
      </c>
      <c r="B43" s="5" t="s">
        <v>107</v>
      </c>
      <c r="C43" s="6" t="s">
        <v>20</v>
      </c>
      <c r="D43" s="16">
        <f>D40+D41-D42</f>
        <v>3835.6219999999994</v>
      </c>
    </row>
    <row r="44" spans="1:4" ht="15">
      <c r="A44" s="5" t="s">
        <v>94</v>
      </c>
      <c r="B44" s="5" t="s">
        <v>71</v>
      </c>
      <c r="C44" s="6" t="s">
        <v>66</v>
      </c>
      <c r="D44" s="17">
        <v>689.203</v>
      </c>
    </row>
    <row r="45" spans="1:4" ht="15">
      <c r="A45" s="5" t="s">
        <v>95</v>
      </c>
      <c r="B45" s="5" t="s">
        <v>72</v>
      </c>
      <c r="C45" s="6" t="s">
        <v>66</v>
      </c>
      <c r="D45" s="17"/>
    </row>
    <row r="46" spans="1:4" ht="15">
      <c r="A46" s="5" t="s">
        <v>96</v>
      </c>
      <c r="B46" s="5" t="s">
        <v>73</v>
      </c>
      <c r="C46" s="6" t="s">
        <v>66</v>
      </c>
      <c r="D46" s="17">
        <f>D44</f>
        <v>689.203</v>
      </c>
    </row>
    <row r="47" spans="1:4" ht="16.5" customHeight="1">
      <c r="A47" s="8" t="s">
        <v>118</v>
      </c>
      <c r="B47" s="5" t="s">
        <v>67</v>
      </c>
      <c r="C47" s="6" t="s">
        <v>1</v>
      </c>
      <c r="D47" s="17">
        <v>122.528</v>
      </c>
    </row>
    <row r="48" spans="1:4" ht="15">
      <c r="A48" s="8" t="s">
        <v>119</v>
      </c>
      <c r="B48" s="5" t="s">
        <v>67</v>
      </c>
      <c r="C48" s="6" t="s">
        <v>46</v>
      </c>
      <c r="D48" s="15">
        <f>D47/D44%</f>
        <v>17.778216287508904</v>
      </c>
    </row>
    <row r="49" spans="1:4" ht="30.75">
      <c r="A49" s="8" t="s">
        <v>120</v>
      </c>
      <c r="B49" s="5" t="s">
        <v>5</v>
      </c>
      <c r="C49" s="6" t="s">
        <v>1</v>
      </c>
      <c r="D49" s="17">
        <v>0.759</v>
      </c>
    </row>
    <row r="50" spans="1:8" ht="30.75">
      <c r="A50" s="8" t="s">
        <v>121</v>
      </c>
      <c r="B50" s="5" t="s">
        <v>5</v>
      </c>
      <c r="C50" s="6" t="s">
        <v>46</v>
      </c>
      <c r="D50" s="16">
        <v>0.071</v>
      </c>
      <c r="E50" s="29"/>
      <c r="F50" s="30"/>
      <c r="G50" s="30"/>
      <c r="H50" s="27"/>
    </row>
    <row r="51" spans="1:7" ht="18">
      <c r="A51" s="8" t="s">
        <v>122</v>
      </c>
      <c r="B51" s="5" t="s">
        <v>143</v>
      </c>
      <c r="C51" s="6" t="s">
        <v>1</v>
      </c>
      <c r="D51" s="17">
        <f>D52+D53</f>
        <v>358.678</v>
      </c>
      <c r="E51" s="19">
        <v>567.678</v>
      </c>
      <c r="F51" s="19" t="s">
        <v>138</v>
      </c>
      <c r="G51" s="19"/>
    </row>
    <row r="52" spans="1:4" ht="18">
      <c r="A52" s="8"/>
      <c r="B52" s="21" t="s">
        <v>81</v>
      </c>
      <c r="C52" s="22" t="s">
        <v>100</v>
      </c>
      <c r="D52" s="17">
        <v>48.058</v>
      </c>
    </row>
    <row r="53" spans="1:4" ht="30.75">
      <c r="A53" s="8"/>
      <c r="B53" s="21" t="s">
        <v>82</v>
      </c>
      <c r="C53" s="22" t="s">
        <v>100</v>
      </c>
      <c r="D53" s="17">
        <v>310.62</v>
      </c>
    </row>
    <row r="54" spans="1:4" s="14" customFormat="1" ht="30.75">
      <c r="A54" s="8" t="s">
        <v>124</v>
      </c>
      <c r="B54" s="21" t="s">
        <v>68</v>
      </c>
      <c r="C54" s="22" t="s">
        <v>48</v>
      </c>
      <c r="D54" s="16">
        <v>13.2</v>
      </c>
    </row>
    <row r="55" spans="1:4" ht="15">
      <c r="A55" s="8" t="s">
        <v>122</v>
      </c>
      <c r="B55" s="5" t="s">
        <v>74</v>
      </c>
      <c r="C55" s="6" t="s">
        <v>50</v>
      </c>
      <c r="D55" s="15">
        <v>11</v>
      </c>
    </row>
    <row r="56" spans="1:4" ht="15">
      <c r="A56" s="8" t="s">
        <v>125</v>
      </c>
      <c r="B56" s="5" t="s">
        <v>75</v>
      </c>
      <c r="C56" s="6" t="s">
        <v>50</v>
      </c>
      <c r="D56" s="15">
        <v>3</v>
      </c>
    </row>
    <row r="57" spans="1:4" ht="30.75">
      <c r="A57" s="8" t="s">
        <v>126</v>
      </c>
      <c r="B57" s="5" t="s">
        <v>52</v>
      </c>
      <c r="C57" s="6" t="s">
        <v>53</v>
      </c>
      <c r="D57" s="16">
        <v>23.25</v>
      </c>
    </row>
    <row r="58" spans="1:4" ht="18">
      <c r="A58" s="8" t="s">
        <v>127</v>
      </c>
      <c r="B58" s="5" t="s">
        <v>69</v>
      </c>
      <c r="C58" s="6" t="s">
        <v>2</v>
      </c>
      <c r="D58" s="17">
        <v>0.66</v>
      </c>
    </row>
    <row r="59" spans="1:4" s="14" customFormat="1" ht="46.5">
      <c r="A59" s="8" t="s">
        <v>128</v>
      </c>
      <c r="B59" s="5" t="s">
        <v>76</v>
      </c>
      <c r="C59" s="6" t="s">
        <v>46</v>
      </c>
      <c r="D59" s="16">
        <v>0.1</v>
      </c>
    </row>
  </sheetData>
  <sheetProtection/>
  <mergeCells count="11">
    <mergeCell ref="C16:D16"/>
    <mergeCell ref="C12:D12"/>
    <mergeCell ref="C13:D13"/>
    <mergeCell ref="C14:D14"/>
    <mergeCell ref="C15:D15"/>
    <mergeCell ref="A5:D5"/>
    <mergeCell ref="C9:D9"/>
    <mergeCell ref="C10:D10"/>
    <mergeCell ref="C11:D11"/>
    <mergeCell ref="A6:D6"/>
    <mergeCell ref="A7:D7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zoomScalePageLayoutView="0" workbookViewId="0" topLeftCell="B1">
      <selection activeCell="L13" sqref="L13"/>
    </sheetView>
  </sheetViews>
  <sheetFormatPr defaultColWidth="9.125" defaultRowHeight="12.75" outlineLevelRow="1"/>
  <cols>
    <col min="1" max="1" width="4.50390625" style="34" customWidth="1"/>
    <col min="2" max="2" width="44.00390625" style="34" customWidth="1"/>
    <col min="3" max="3" width="16.00390625" style="34" customWidth="1"/>
    <col min="4" max="4" width="17.875" style="34" customWidth="1"/>
    <col min="5" max="8" width="0" style="34" hidden="1" customWidth="1"/>
    <col min="9" max="16384" width="9.125" style="34" customWidth="1"/>
  </cols>
  <sheetData>
    <row r="1" ht="15">
      <c r="D1" s="12" t="s">
        <v>149</v>
      </c>
    </row>
    <row r="2" spans="3:4" ht="15">
      <c r="C2" s="2"/>
      <c r="D2" s="12" t="s">
        <v>132</v>
      </c>
    </row>
    <row r="3" spans="3:4" ht="15">
      <c r="C3" s="2"/>
      <c r="D3" s="12" t="s">
        <v>137</v>
      </c>
    </row>
    <row r="5" spans="1:12" ht="63.75" customHeight="1">
      <c r="A5" s="54" t="s">
        <v>150</v>
      </c>
      <c r="B5" s="54"/>
      <c r="C5" s="54"/>
      <c r="D5" s="54"/>
      <c r="E5" s="36"/>
      <c r="F5" s="36"/>
      <c r="G5" s="36"/>
      <c r="H5" s="36"/>
      <c r="I5" s="36"/>
      <c r="J5" s="36"/>
      <c r="K5" s="36"/>
      <c r="L5" s="36"/>
    </row>
    <row r="6" spans="1:12" ht="15.75" customHeight="1">
      <c r="A6" s="54" t="s">
        <v>109</v>
      </c>
      <c r="B6" s="54"/>
      <c r="C6" s="54"/>
      <c r="D6" s="54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35"/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</row>
    <row r="8" spans="1:12" ht="15">
      <c r="A8" s="37"/>
      <c r="B8" s="4" t="s">
        <v>6</v>
      </c>
      <c r="C8" s="55" t="s">
        <v>135</v>
      </c>
      <c r="D8" s="56"/>
      <c r="E8" s="36"/>
      <c r="F8" s="36"/>
      <c r="G8" s="36"/>
      <c r="H8" s="36"/>
      <c r="I8" s="36"/>
      <c r="J8" s="36"/>
      <c r="K8" s="36"/>
      <c r="L8" s="36"/>
    </row>
    <row r="9" spans="1:12" ht="30.75">
      <c r="A9" s="35"/>
      <c r="B9" s="4" t="s">
        <v>151</v>
      </c>
      <c r="C9" s="57" t="s">
        <v>152</v>
      </c>
      <c r="D9" s="58"/>
      <c r="E9" s="36"/>
      <c r="F9" s="36"/>
      <c r="G9" s="36"/>
      <c r="H9" s="36"/>
      <c r="I9" s="36"/>
      <c r="J9" s="36"/>
      <c r="K9" s="36"/>
      <c r="L9" s="36"/>
    </row>
    <row r="10" spans="2:12" ht="15">
      <c r="B10" s="38"/>
      <c r="C10" s="38"/>
      <c r="D10" s="38"/>
      <c r="E10" s="36"/>
      <c r="F10" s="36"/>
      <c r="G10" s="36"/>
      <c r="H10" s="36"/>
      <c r="I10" s="36"/>
      <c r="J10" s="36"/>
      <c r="K10" s="36"/>
      <c r="L10" s="36"/>
    </row>
    <row r="11" spans="1:12" ht="33.75" customHeight="1">
      <c r="A11" s="6" t="s">
        <v>12</v>
      </c>
      <c r="B11" s="6" t="s">
        <v>13</v>
      </c>
      <c r="C11" s="6" t="s">
        <v>14</v>
      </c>
      <c r="D11" s="6" t="s">
        <v>15</v>
      </c>
      <c r="E11" s="36"/>
      <c r="F11" s="36"/>
      <c r="G11" s="36"/>
      <c r="H11" s="36"/>
      <c r="I11" s="36"/>
      <c r="J11" s="36"/>
      <c r="K11" s="36"/>
      <c r="L11" s="36"/>
    </row>
    <row r="12" spans="1:12" ht="30.75">
      <c r="A12" s="8" t="s">
        <v>84</v>
      </c>
      <c r="B12" s="5" t="s">
        <v>153</v>
      </c>
      <c r="C12" s="6" t="s">
        <v>154</v>
      </c>
      <c r="D12" s="39" t="s">
        <v>194</v>
      </c>
      <c r="E12" s="40"/>
      <c r="F12" s="40"/>
      <c r="G12" s="40"/>
      <c r="H12" s="40"/>
      <c r="I12" s="40"/>
      <c r="J12" s="40"/>
      <c r="K12" s="40"/>
      <c r="L12" s="40"/>
    </row>
    <row r="13" spans="1:12" ht="62.25">
      <c r="A13" s="8" t="s">
        <v>85</v>
      </c>
      <c r="B13" s="5" t="s">
        <v>155</v>
      </c>
      <c r="C13" s="6" t="s">
        <v>156</v>
      </c>
      <c r="D13" s="6" t="s">
        <v>157</v>
      </c>
      <c r="E13" s="41"/>
      <c r="F13" s="41"/>
      <c r="G13" s="41"/>
      <c r="H13" s="41"/>
      <c r="I13" s="41"/>
      <c r="J13" s="41"/>
      <c r="K13" s="41"/>
      <c r="L13" s="41"/>
    </row>
    <row r="14" spans="1:12" ht="30.75">
      <c r="A14" s="8" t="s">
        <v>86</v>
      </c>
      <c r="B14" s="5" t="s">
        <v>158</v>
      </c>
      <c r="C14" s="6" t="s">
        <v>53</v>
      </c>
      <c r="D14" s="6" t="s">
        <v>159</v>
      </c>
      <c r="E14" s="41"/>
      <c r="F14" s="41"/>
      <c r="G14" s="41"/>
      <c r="H14" s="41"/>
      <c r="I14" s="41"/>
      <c r="J14" s="41"/>
      <c r="K14" s="41"/>
      <c r="L14" s="41"/>
    </row>
    <row r="15" spans="1:12" ht="30.75">
      <c r="A15" s="8" t="s">
        <v>91</v>
      </c>
      <c r="B15" s="5" t="s">
        <v>160</v>
      </c>
      <c r="C15" s="6" t="s">
        <v>46</v>
      </c>
      <c r="D15" s="6" t="s">
        <v>161</v>
      </c>
      <c r="E15" s="41"/>
      <c r="F15" s="41"/>
      <c r="G15" s="41"/>
      <c r="H15" s="41"/>
      <c r="I15" s="41"/>
      <c r="J15" s="41"/>
      <c r="K15" s="41"/>
      <c r="L15" s="41"/>
    </row>
    <row r="16" spans="1:12" ht="78">
      <c r="A16" s="8" t="s">
        <v>91</v>
      </c>
      <c r="B16" s="5" t="s">
        <v>162</v>
      </c>
      <c r="C16" s="6" t="s">
        <v>156</v>
      </c>
      <c r="D16" s="6" t="s">
        <v>159</v>
      </c>
      <c r="E16" s="41"/>
      <c r="F16" s="41"/>
      <c r="G16" s="41"/>
      <c r="H16" s="41"/>
      <c r="I16" s="41"/>
      <c r="J16" s="41"/>
      <c r="K16" s="41"/>
      <c r="L16" s="41"/>
    </row>
    <row r="18" s="42" customFormat="1" ht="9.75" outlineLevel="1"/>
    <row r="59" ht="12.75">
      <c r="D59" s="34">
        <v>0.1</v>
      </c>
    </row>
  </sheetData>
  <sheetProtection/>
  <mergeCells count="4">
    <mergeCell ref="A5:D5"/>
    <mergeCell ref="A6:D6"/>
    <mergeCell ref="C8:D8"/>
    <mergeCell ref="C9:D9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zoomScalePageLayoutView="0" workbookViewId="0" topLeftCell="A1">
      <selection activeCell="L26" sqref="L26"/>
    </sheetView>
  </sheetViews>
  <sheetFormatPr defaultColWidth="9.125" defaultRowHeight="12.75"/>
  <cols>
    <col min="1" max="1" width="4.50390625" style="34" customWidth="1"/>
    <col min="2" max="2" width="45.125" style="34" customWidth="1"/>
    <col min="3" max="3" width="16.00390625" style="34" customWidth="1"/>
    <col min="4" max="4" width="17.875" style="34" customWidth="1"/>
    <col min="5" max="8" width="0" style="34" hidden="1" customWidth="1"/>
    <col min="9" max="16384" width="9.125" style="34" customWidth="1"/>
  </cols>
  <sheetData>
    <row r="1" ht="15">
      <c r="D1" s="12" t="s">
        <v>163</v>
      </c>
    </row>
    <row r="2" spans="3:4" ht="15">
      <c r="C2" s="2"/>
      <c r="D2" s="12" t="s">
        <v>132</v>
      </c>
    </row>
    <row r="3" spans="3:4" ht="15">
      <c r="C3" s="2"/>
      <c r="D3" s="12" t="s">
        <v>137</v>
      </c>
    </row>
    <row r="5" spans="1:12" ht="63.75" customHeight="1">
      <c r="A5" s="54" t="s">
        <v>164</v>
      </c>
      <c r="B5" s="54"/>
      <c r="C5" s="54"/>
      <c r="D5" s="54"/>
      <c r="E5" s="36"/>
      <c r="F5" s="36"/>
      <c r="G5" s="36"/>
      <c r="H5" s="36"/>
      <c r="I5" s="36"/>
      <c r="J5" s="36"/>
      <c r="K5" s="36"/>
      <c r="L5" s="36"/>
    </row>
    <row r="6" spans="1:12" ht="15">
      <c r="A6" s="54" t="s">
        <v>165</v>
      </c>
      <c r="B6" s="54"/>
      <c r="C6" s="54"/>
      <c r="D6" s="54"/>
      <c r="E6" s="36"/>
      <c r="F6" s="36"/>
      <c r="G6" s="36"/>
      <c r="H6" s="36"/>
      <c r="I6" s="36"/>
      <c r="J6" s="36"/>
      <c r="K6" s="36"/>
      <c r="L6" s="36"/>
    </row>
    <row r="7" spans="1:12" ht="15">
      <c r="A7" s="35"/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</row>
    <row r="8" spans="1:12" ht="15">
      <c r="A8" s="37"/>
      <c r="B8" s="4" t="s">
        <v>6</v>
      </c>
      <c r="C8" s="55" t="s">
        <v>135</v>
      </c>
      <c r="D8" s="56"/>
      <c r="E8" s="36"/>
      <c r="F8" s="36"/>
      <c r="G8" s="36"/>
      <c r="H8" s="36"/>
      <c r="I8" s="36"/>
      <c r="J8" s="36"/>
      <c r="K8" s="36"/>
      <c r="L8" s="36"/>
    </row>
    <row r="9" spans="1:12" ht="30.75">
      <c r="A9" s="35"/>
      <c r="B9" s="4" t="s">
        <v>151</v>
      </c>
      <c r="C9" s="57" t="s">
        <v>193</v>
      </c>
      <c r="D9" s="58"/>
      <c r="E9" s="36"/>
      <c r="F9" s="36"/>
      <c r="G9" s="36"/>
      <c r="H9" s="36"/>
      <c r="I9" s="36"/>
      <c r="J9" s="36"/>
      <c r="K9" s="36"/>
      <c r="L9" s="36"/>
    </row>
    <row r="10" spans="2:12" ht="15">
      <c r="B10" s="38"/>
      <c r="C10" s="38"/>
      <c r="D10" s="38"/>
      <c r="E10" s="36"/>
      <c r="F10" s="36"/>
      <c r="G10" s="36"/>
      <c r="H10" s="36"/>
      <c r="I10" s="36"/>
      <c r="J10" s="36"/>
      <c r="K10" s="36"/>
      <c r="L10" s="36"/>
    </row>
    <row r="11" spans="1:12" ht="33.75" customHeight="1">
      <c r="A11" s="6" t="s">
        <v>12</v>
      </c>
      <c r="B11" s="6" t="s">
        <v>13</v>
      </c>
      <c r="C11" s="6" t="s">
        <v>14</v>
      </c>
      <c r="D11" s="6" t="s">
        <v>15</v>
      </c>
      <c r="E11" s="36"/>
      <c r="F11" s="36"/>
      <c r="G11" s="36"/>
      <c r="H11" s="36"/>
      <c r="I11" s="36"/>
      <c r="J11" s="36"/>
      <c r="K11" s="36"/>
      <c r="L11" s="36"/>
    </row>
    <row r="12" spans="1:12" ht="30.75">
      <c r="A12" s="10" t="s">
        <v>84</v>
      </c>
      <c r="B12" s="5" t="s">
        <v>166</v>
      </c>
      <c r="C12" s="6" t="s">
        <v>154</v>
      </c>
      <c r="D12" s="6">
        <v>0</v>
      </c>
      <c r="E12" s="40"/>
      <c r="F12" s="40"/>
      <c r="G12" s="40"/>
      <c r="H12" s="40"/>
      <c r="I12" s="40"/>
      <c r="J12" s="40"/>
      <c r="K12" s="40"/>
      <c r="L12" s="40"/>
    </row>
    <row r="13" spans="1:12" ht="46.5">
      <c r="A13" s="10" t="s">
        <v>85</v>
      </c>
      <c r="B13" s="5" t="s">
        <v>167</v>
      </c>
      <c r="C13" s="6" t="s">
        <v>168</v>
      </c>
      <c r="D13" s="6">
        <v>0</v>
      </c>
      <c r="E13" s="41"/>
      <c r="F13" s="41"/>
      <c r="G13" s="41"/>
      <c r="H13" s="41"/>
      <c r="I13" s="41"/>
      <c r="J13" s="41"/>
      <c r="K13" s="41"/>
      <c r="L13" s="41"/>
    </row>
    <row r="14" spans="1:12" ht="30.75">
      <c r="A14" s="10" t="s">
        <v>86</v>
      </c>
      <c r="B14" s="5" t="s">
        <v>169</v>
      </c>
      <c r="C14" s="6" t="s">
        <v>53</v>
      </c>
      <c r="D14" s="6">
        <v>0</v>
      </c>
      <c r="E14" s="41"/>
      <c r="F14" s="41"/>
      <c r="G14" s="41"/>
      <c r="H14" s="41"/>
      <c r="I14" s="41"/>
      <c r="J14" s="41"/>
      <c r="K14" s="41"/>
      <c r="L14" s="41"/>
    </row>
    <row r="15" spans="1:12" ht="30.75">
      <c r="A15" s="10" t="s">
        <v>91</v>
      </c>
      <c r="B15" s="5" t="s">
        <v>170</v>
      </c>
      <c r="C15" s="6" t="s">
        <v>46</v>
      </c>
      <c r="D15" s="6">
        <v>0</v>
      </c>
      <c r="E15" s="41"/>
      <c r="F15" s="41"/>
      <c r="G15" s="41"/>
      <c r="H15" s="41"/>
      <c r="I15" s="41"/>
      <c r="J15" s="41"/>
      <c r="K15" s="41"/>
      <c r="L15" s="41"/>
    </row>
    <row r="16" spans="1:12" ht="30.75">
      <c r="A16" s="10" t="s">
        <v>92</v>
      </c>
      <c r="B16" s="5" t="s">
        <v>171</v>
      </c>
      <c r="C16" s="6" t="s">
        <v>50</v>
      </c>
      <c r="D16" s="6">
        <v>35</v>
      </c>
      <c r="E16" s="41"/>
      <c r="F16" s="41"/>
      <c r="G16" s="41"/>
      <c r="H16" s="41"/>
      <c r="I16" s="41"/>
      <c r="J16" s="41"/>
      <c r="K16" s="41"/>
      <c r="L16" s="41"/>
    </row>
    <row r="17" spans="1:4" ht="15">
      <c r="A17" s="10" t="s">
        <v>61</v>
      </c>
      <c r="B17" s="5" t="s">
        <v>172</v>
      </c>
      <c r="C17" s="6" t="s">
        <v>50</v>
      </c>
      <c r="D17" s="43">
        <v>15</v>
      </c>
    </row>
    <row r="18" spans="1:4" ht="15">
      <c r="A18" s="10" t="s">
        <v>62</v>
      </c>
      <c r="B18" s="5" t="s">
        <v>173</v>
      </c>
      <c r="C18" s="6" t="s">
        <v>50</v>
      </c>
      <c r="D18" s="43">
        <v>15</v>
      </c>
    </row>
    <row r="19" spans="1:4" ht="15">
      <c r="A19" s="10" t="s">
        <v>63</v>
      </c>
      <c r="B19" s="5" t="s">
        <v>174</v>
      </c>
      <c r="C19" s="6" t="s">
        <v>50</v>
      </c>
      <c r="D19" s="44">
        <v>0</v>
      </c>
    </row>
    <row r="20" spans="1:4" ht="15">
      <c r="A20" s="10"/>
      <c r="B20" s="5" t="s">
        <v>175</v>
      </c>
      <c r="C20" s="6" t="s">
        <v>50</v>
      </c>
      <c r="D20" s="44">
        <v>0</v>
      </c>
    </row>
    <row r="21" spans="1:4" ht="15">
      <c r="A21" s="10"/>
      <c r="B21" s="5" t="s">
        <v>176</v>
      </c>
      <c r="C21" s="6" t="s">
        <v>50</v>
      </c>
      <c r="D21" s="44">
        <v>0</v>
      </c>
    </row>
    <row r="22" spans="1:4" ht="15">
      <c r="A22" s="10" t="s">
        <v>64</v>
      </c>
      <c r="B22" s="5" t="s">
        <v>177</v>
      </c>
      <c r="C22" s="6" t="s">
        <v>50</v>
      </c>
      <c r="D22" s="43">
        <v>28</v>
      </c>
    </row>
    <row r="23" spans="1:4" ht="15">
      <c r="A23" s="10" t="s">
        <v>178</v>
      </c>
      <c r="B23" s="5" t="s">
        <v>179</v>
      </c>
      <c r="C23" s="6" t="s">
        <v>50</v>
      </c>
      <c r="D23" s="43">
        <v>28</v>
      </c>
    </row>
    <row r="24" spans="1:4" ht="62.25">
      <c r="A24" s="10" t="s">
        <v>94</v>
      </c>
      <c r="B24" s="5" t="s">
        <v>180</v>
      </c>
      <c r="C24" s="6" t="s">
        <v>50</v>
      </c>
      <c r="D24" s="43">
        <v>22</v>
      </c>
    </row>
    <row r="25" spans="1:4" ht="15">
      <c r="A25" s="10" t="s">
        <v>181</v>
      </c>
      <c r="B25" s="5" t="s">
        <v>172</v>
      </c>
      <c r="C25" s="6" t="s">
        <v>50</v>
      </c>
      <c r="D25" s="43">
        <v>11</v>
      </c>
    </row>
    <row r="26" spans="1:4" ht="15">
      <c r="A26" s="10" t="s">
        <v>182</v>
      </c>
      <c r="B26" s="5" t="s">
        <v>173</v>
      </c>
      <c r="C26" s="6" t="s">
        <v>50</v>
      </c>
      <c r="D26" s="43">
        <v>11</v>
      </c>
    </row>
    <row r="27" spans="1:4" ht="15">
      <c r="A27" s="10" t="s">
        <v>183</v>
      </c>
      <c r="B27" s="5" t="s">
        <v>174</v>
      </c>
      <c r="C27" s="6" t="s">
        <v>50</v>
      </c>
      <c r="D27" s="43">
        <v>0</v>
      </c>
    </row>
    <row r="28" spans="1:4" ht="15">
      <c r="A28" s="10"/>
      <c r="B28" s="5" t="s">
        <v>175</v>
      </c>
      <c r="C28" s="6" t="s">
        <v>50</v>
      </c>
      <c r="D28" s="43">
        <v>0</v>
      </c>
    </row>
    <row r="29" spans="1:4" ht="15">
      <c r="A29" s="10"/>
      <c r="B29" s="5" t="s">
        <v>176</v>
      </c>
      <c r="C29" s="6" t="s">
        <v>50</v>
      </c>
      <c r="D29" s="43">
        <v>0</v>
      </c>
    </row>
    <row r="30" spans="1:4" ht="15">
      <c r="A30" s="10" t="s">
        <v>184</v>
      </c>
      <c r="B30" s="5" t="s">
        <v>177</v>
      </c>
      <c r="C30" s="6" t="s">
        <v>50</v>
      </c>
      <c r="D30" s="43">
        <v>0</v>
      </c>
    </row>
    <row r="31" spans="1:4" ht="15">
      <c r="A31" s="10" t="s">
        <v>185</v>
      </c>
      <c r="B31" s="5" t="s">
        <v>179</v>
      </c>
      <c r="C31" s="6" t="s">
        <v>50</v>
      </c>
      <c r="D31" s="43">
        <v>0</v>
      </c>
    </row>
    <row r="59" ht="12.75">
      <c r="D59" s="34">
        <v>0.1</v>
      </c>
    </row>
  </sheetData>
  <sheetProtection/>
  <mergeCells count="4">
    <mergeCell ref="A5:D5"/>
    <mergeCell ref="A6:D6"/>
    <mergeCell ref="C8:D8"/>
    <mergeCell ref="C9:D9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B1">
      <selection activeCell="J13" sqref="J13"/>
    </sheetView>
  </sheetViews>
  <sheetFormatPr defaultColWidth="9.125" defaultRowHeight="12.75"/>
  <cols>
    <col min="1" max="1" width="4.375" style="2" customWidth="1"/>
    <col min="2" max="2" width="56.375" style="2" customWidth="1"/>
    <col min="3" max="3" width="12.125" style="2" customWidth="1"/>
    <col min="4" max="4" width="11.875" style="2" customWidth="1"/>
    <col min="5" max="16384" width="9.125" style="2" customWidth="1"/>
  </cols>
  <sheetData>
    <row r="1" ht="15">
      <c r="D1" s="12" t="s">
        <v>186</v>
      </c>
    </row>
    <row r="2" ht="15">
      <c r="D2" s="12" t="s">
        <v>132</v>
      </c>
    </row>
    <row r="3" ht="15">
      <c r="D3" s="12" t="s">
        <v>137</v>
      </c>
    </row>
    <row r="6" spans="1:4" s="46" customFormat="1" ht="50.25" customHeight="1">
      <c r="A6" s="59" t="s">
        <v>187</v>
      </c>
      <c r="B6" s="59"/>
      <c r="C6" s="59"/>
      <c r="D6" s="59"/>
    </row>
    <row r="7" spans="1:4" s="46" customFormat="1" ht="15">
      <c r="A7" s="45"/>
      <c r="B7" s="45"/>
      <c r="C7" s="45"/>
      <c r="D7" s="45"/>
    </row>
    <row r="8" spans="1:12" s="34" customFormat="1" ht="15">
      <c r="A8" s="37"/>
      <c r="B8" s="4" t="s">
        <v>6</v>
      </c>
      <c r="C8" s="55" t="s">
        <v>135</v>
      </c>
      <c r="D8" s="56"/>
      <c r="E8" s="36"/>
      <c r="F8" s="36"/>
      <c r="G8" s="36"/>
      <c r="H8" s="36"/>
      <c r="I8" s="36"/>
      <c r="J8" s="36"/>
      <c r="K8" s="36"/>
      <c r="L8" s="36"/>
    </row>
    <row r="9" spans="1:12" s="34" customFormat="1" ht="30.75">
      <c r="A9" s="35"/>
      <c r="B9" s="4" t="s">
        <v>188</v>
      </c>
      <c r="C9" s="57" t="s">
        <v>193</v>
      </c>
      <c r="D9" s="58"/>
      <c r="E9" s="36"/>
      <c r="F9" s="36"/>
      <c r="G9" s="36"/>
      <c r="H9" s="36"/>
      <c r="I9" s="36"/>
      <c r="J9" s="36"/>
      <c r="K9" s="36"/>
      <c r="L9" s="36"/>
    </row>
    <row r="10" spans="1:4" s="46" customFormat="1" ht="15">
      <c r="A10" s="47"/>
      <c r="B10" s="48"/>
      <c r="C10" s="48"/>
      <c r="D10" s="48"/>
    </row>
    <row r="11" spans="1:4" s="46" customFormat="1" ht="32.25" customHeight="1">
      <c r="A11" s="49" t="s">
        <v>12</v>
      </c>
      <c r="B11" s="7" t="s">
        <v>13</v>
      </c>
      <c r="C11" s="7" t="s">
        <v>14</v>
      </c>
      <c r="D11" s="7" t="s">
        <v>15</v>
      </c>
    </row>
    <row r="12" spans="1:4" s="46" customFormat="1" ht="46.5">
      <c r="A12" s="50" t="s">
        <v>84</v>
      </c>
      <c r="B12" s="49" t="s">
        <v>189</v>
      </c>
      <c r="C12" s="7" t="s">
        <v>50</v>
      </c>
      <c r="D12" s="7">
        <v>0</v>
      </c>
    </row>
    <row r="13" spans="1:4" s="46" customFormat="1" ht="46.5">
      <c r="A13" s="50" t="s">
        <v>85</v>
      </c>
      <c r="B13" s="49" t="s">
        <v>190</v>
      </c>
      <c r="C13" s="7" t="s">
        <v>50</v>
      </c>
      <c r="D13" s="7">
        <v>0</v>
      </c>
    </row>
    <row r="14" spans="1:4" s="46" customFormat="1" ht="62.25">
      <c r="A14" s="50" t="s">
        <v>86</v>
      </c>
      <c r="B14" s="49" t="s">
        <v>191</v>
      </c>
      <c r="C14" s="7" t="s">
        <v>50</v>
      </c>
      <c r="D14" s="7">
        <v>0</v>
      </c>
    </row>
    <row r="15" spans="1:4" s="46" customFormat="1" ht="93.75" customHeight="1">
      <c r="A15" s="50" t="s">
        <v>91</v>
      </c>
      <c r="B15" s="50" t="s">
        <v>192</v>
      </c>
      <c r="C15" s="7" t="s">
        <v>16</v>
      </c>
      <c r="D15" s="7">
        <v>0</v>
      </c>
    </row>
    <row r="16" ht="15">
      <c r="A16" s="1"/>
    </row>
  </sheetData>
  <sheetProtection/>
  <mergeCells count="3">
    <mergeCell ref="A6:D6"/>
    <mergeCell ref="C8:D8"/>
    <mergeCell ref="C9:D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2012-04-26T09:59:53Z</cp:lastPrinted>
  <dcterms:created xsi:type="dcterms:W3CDTF">2010-03-12T06:02:23Z</dcterms:created>
  <dcterms:modified xsi:type="dcterms:W3CDTF">2012-04-26T10:58:37Z</dcterms:modified>
  <cp:category/>
  <cp:version/>
  <cp:contentType/>
  <cp:contentStatus/>
</cp:coreProperties>
</file>