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56" windowHeight="8796" tabRatio="814" activeTab="0"/>
  </bookViews>
  <sheets>
    <sheet name="Приложение 2- факт2011)" sheetId="1" r:id="rId1"/>
    <sheet name="7 п15" sheetId="2" r:id="rId2"/>
    <sheet name="13 п18 тепло" sheetId="3" r:id="rId3"/>
  </sheets>
  <definedNames>
    <definedName name="_xlnm.Print_Titles" localSheetId="0">'Приложение 2- факт2011)'!$17:$17</definedName>
  </definedNames>
  <calcPr fullCalcOnLoad="1"/>
</workbook>
</file>

<file path=xl/sharedStrings.xml><?xml version="1.0" encoding="utf-8"?>
<sst xmlns="http://schemas.openxmlformats.org/spreadsheetml/2006/main" count="242" uniqueCount="155">
  <si>
    <t>Количество заявок на подключение к системе теплоснабжения (горячего или холодного водоснабжения, водоотведения), по которым принято решение об отказе в подключении</t>
  </si>
  <si>
    <t>Приложение № 13</t>
  </si>
  <si>
    <t>Информация о наличии (отсутствии) технической возможности доступа                                             к регулируемым товарам и услугам регулируемых организаций,                                                                а также о регистрации и ходе реализации заявок на подключение</t>
  </si>
  <si>
    <t xml:space="preserve">Информация о резерве мощности системы теплоснабжения (горячего или холодного водоснабжения, водоотведения). При использовании регулируемыми организациями нескольких систем информация о резерве мощности таких систем публикуется в отношении каждой системы </t>
  </si>
  <si>
    <t>Потери тепловой энергии при передаче по тепловым сетям</t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</si>
  <si>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</si>
  <si>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</si>
  <si>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Наименование организации</t>
  </si>
  <si>
    <t>Наименование муниципального образования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</si>
  <si>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</si>
  <si>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</si>
  <si>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</si>
  <si>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</si>
  <si>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</si>
  <si>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</si>
  <si>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</si>
  <si>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</si>
  <si>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</si>
  <si>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</si>
  <si>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</si>
  <si>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</si>
  <si>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</si>
  <si>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</si>
  <si>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</si>
  <si>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</si>
  <si>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</si>
  <si>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</si>
  <si>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</si>
  <si>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</si>
  <si>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2.4.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</si>
  <si>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</si>
  <si>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</si>
  <si>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</si>
  <si>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</si>
  <si>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</si>
  <si>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</si>
  <si>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</si>
  <si>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</si>
  <si>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</si>
  <si>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</si>
  <si>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</si>
  <si>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</si>
  <si>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</si>
  <si>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</si>
  <si>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</si>
  <si>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</si>
  <si>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</si>
  <si>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</si>
  <si>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</si>
  <si>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</si>
  <si>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</si>
  <si>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</si>
  <si>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</si>
  <si>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</si>
  <si>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</si>
  <si>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</si>
  <si>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</si>
  <si>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час</t>
  </si>
  <si>
    <t>4.1.</t>
  </si>
  <si>
    <t>Приложение № 2</t>
  </si>
  <si>
    <t>5.1.</t>
  </si>
  <si>
    <t>5.2.</t>
  </si>
  <si>
    <t>5.3.</t>
  </si>
  <si>
    <t>5.4.</t>
  </si>
  <si>
    <t>Объём потерь тепловой энергии при передаче по тепловым сетям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</si>
  <si>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</si>
  <si>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</si>
  <si>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</si>
  <si>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</si>
  <si>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</si>
  <si>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</si>
  <si>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</si>
  <si>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</si>
  <si>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</si>
  <si>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</si>
  <si>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</si>
  <si>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</si>
  <si>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</si>
  <si>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</si>
  <si>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</si>
  <si>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</si>
  <si>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</si>
  <si>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</si>
  <si>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 xml:space="preserve">общепроизводственные (цеховые) расходы, в т.ч.: </t>
  </si>
  <si>
    <t>общехозяйственные (управленческие) расходы, в т.ч.: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</si>
  <si>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</si>
  <si>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</si>
  <si>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</si>
  <si>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</si>
  <si>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</si>
  <si>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</si>
  <si>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</si>
  <si>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</si>
  <si>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- объем приобретения 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</si>
  <si>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</si>
  <si>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</si>
  <si>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</si>
  <si>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</si>
  <si>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</si>
  <si>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</si>
  <si>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</si>
  <si>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</si>
  <si>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</si>
  <si>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</si>
  <si>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</si>
  <si>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</si>
  <si>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</si>
  <si>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</si>
  <si>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</si>
  <si>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кг у.т./Гкал</t>
  </si>
  <si>
    <t>20.</t>
  </si>
  <si>
    <t>21.</t>
  </si>
  <si>
    <t>Количество аварий на системах теплоснабжения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</si>
  <si>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</si>
  <si>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затронутых ограничениями подачи тепловой энергии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</si>
  <si>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</si>
  <si>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ед. на км</t>
  </si>
  <si>
    <t>к Приказу КГРЦТ НАО</t>
  </si>
  <si>
    <t>Приложение № 7</t>
  </si>
  <si>
    <t>Доля потребителей, затронутых ограничениями подачи тепловой энергии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</si>
  <si>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</si>
  <si>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</si>
  <si>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№ 20 от 30.03.2010</t>
  </si>
  <si>
    <t xml:space="preserve">Информация об основных потребительских характеристиках                                                       регулируемых товаров и услуг регулируемых организаций                                                     и их соответствии государственным и иным                                                        утвержденным стандартам качества </t>
  </si>
  <si>
    <t xml:space="preserve">  - к системе теплоснабжения</t>
  </si>
  <si>
    <t xml:space="preserve">Количество поданных и зарегистрированных заявок на подключение: </t>
  </si>
  <si>
    <t>Количество исполненных заявок на подключение:</t>
  </si>
  <si>
    <t xml:space="preserve"> -</t>
  </si>
  <si>
    <t>Период представления информации (фактический (с указанием года))</t>
  </si>
  <si>
    <t>ОАО "Нарьян-Марский хлебозавод"</t>
  </si>
  <si>
    <t>*</t>
  </si>
  <si>
    <t>Наименование организации:                       ОАО "Нарьян-Марский хлебозавод"</t>
  </si>
  <si>
    <t>Адрес организации:                                 г. Нарьян-Мар ул Строительная   дом 9</t>
  </si>
  <si>
    <t>Захаров Д.В.</t>
  </si>
  <si>
    <t>8   (818 53)   4-29-41</t>
  </si>
  <si>
    <t>расходы на топливо                                        (газ)</t>
  </si>
  <si>
    <t xml:space="preserve"> в т.ч. по каждому виду топлива: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</si>
  <si>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Прочие затраты</t>
  </si>
  <si>
    <t>Валовая прибыль от продажи товаров и услуг по регулируемому виду деятельности      (убытки)</t>
  </si>
  <si>
    <t>ТАРИФ на реализацию  БЕЗ НДС</t>
  </si>
  <si>
    <t>В т.ч. ДЕТСАД</t>
  </si>
  <si>
    <t>Объем вырабатываемой тепловой энергии</t>
  </si>
  <si>
    <t>Объем тепловой энергии, отпускаемой потребителям, в т.ч.:</t>
  </si>
  <si>
    <t>Всего затрат:</t>
  </si>
  <si>
    <t xml:space="preserve">Значение показателя </t>
  </si>
  <si>
    <t>ФАКТ  2010 год</t>
  </si>
  <si>
    <t xml:space="preserve">ИНН/КПП                              </t>
  </si>
  <si>
    <t>8301140013/298301001</t>
  </si>
  <si>
    <t>1028301646361</t>
  </si>
  <si>
    <t>Генеральный директор</t>
  </si>
  <si>
    <t>Д.В.Захаров</t>
  </si>
  <si>
    <t>ФАКТ  2011 год</t>
  </si>
  <si>
    <t>Период представления информации (плановый (с указанием года), фактический (с указанием года)</t>
  </si>
  <si>
    <t>2011 год (факт)</t>
  </si>
  <si>
    <t>на 2011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</si>
</sst>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.0000"/>
    <numFmt numFmtId="187" formatCode="#,##0.00000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0"/>
    <numFmt numFmtId="196" formatCode="0.000000000"/>
  </numFmts>
  <fonts count="6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Arial Cyr"/>
      <family val="0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2"/>
      <name val="AngsanaUPC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8"/>
      <color indexed="10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48"/>
      <name val="Arial Cyr"/>
      <family val="0"/>
    </font>
    <font>
      <sz val="11"/>
      <name val="Arial Cyr"/>
      <family val="0"/>
    </font>
    <font>
      <sz val="11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ngsanaUPC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53">
      <alignment/>
      <protection/>
    </xf>
    <xf numFmtId="0" fontId="6" fillId="0" borderId="0" xfId="53" applyFont="1" applyAlignment="1">
      <alignment vertical="justify" wrapText="1"/>
      <protection/>
    </xf>
    <xf numFmtId="0" fontId="1" fillId="0" borderId="0" xfId="53" applyFont="1" applyAlignment="1">
      <alignment vertical="justify" wrapText="1"/>
      <protection/>
    </xf>
    <xf numFmtId="0" fontId="1" fillId="0" borderId="0" xfId="53" applyFont="1" applyAlignment="1">
      <alignment/>
      <protection/>
    </xf>
    <xf numFmtId="0" fontId="6" fillId="0" borderId="0" xfId="53" applyFont="1" applyAlignment="1">
      <alignment horizontal="center" vertical="justify" wrapText="1"/>
      <protection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53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53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horizontal="center" vertical="justify" wrapText="1"/>
      <protection/>
    </xf>
    <xf numFmtId="0" fontId="1" fillId="0" borderId="0" xfId="53" applyFont="1" applyBorder="1" applyAlignment="1">
      <alignment horizontal="center" vertical="justify" wrapText="1"/>
      <protection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194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193" fontId="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8" fontId="1" fillId="0" borderId="10" xfId="57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3" fillId="0" borderId="0" xfId="53" applyFont="1" applyAlignment="1">
      <alignment horizontal="center"/>
      <protection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84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93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93" fontId="23" fillId="0" borderId="10" xfId="0" applyNumberFormat="1" applyFont="1" applyBorder="1" applyAlignment="1">
      <alignment horizontal="center" wrapText="1"/>
    </xf>
    <xf numFmtId="2" fontId="19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194" fontId="2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4" fillId="0" borderId="0" xfId="0" applyFont="1" applyAlignment="1">
      <alignment/>
    </xf>
    <xf numFmtId="2" fontId="22" fillId="0" borderId="10" xfId="0" applyNumberFormat="1" applyFont="1" applyBorder="1" applyAlignment="1">
      <alignment horizontal="center" wrapText="1"/>
    </xf>
    <xf numFmtId="193" fontId="2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93" fontId="14" fillId="0" borderId="0" xfId="0" applyNumberFormat="1" applyFont="1" applyAlignment="1">
      <alignment horizontal="center"/>
    </xf>
    <xf numFmtId="193" fontId="20" fillId="0" borderId="10" xfId="0" applyNumberFormat="1" applyFont="1" applyFill="1" applyBorder="1" applyAlignment="1">
      <alignment horizontal="center"/>
    </xf>
    <xf numFmtId="193" fontId="14" fillId="0" borderId="0" xfId="0" applyNumberFormat="1" applyFont="1" applyFill="1" applyAlignment="1">
      <alignment horizontal="center"/>
    </xf>
    <xf numFmtId="193" fontId="5" fillId="0" borderId="11" xfId="0" applyNumberFormat="1" applyFont="1" applyBorder="1" applyAlignment="1">
      <alignment horizontal="center" wrapText="1"/>
    </xf>
    <xf numFmtId="193" fontId="16" fillId="0" borderId="0" xfId="0" applyNumberFormat="1" applyFont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53" applyFont="1" applyAlignment="1">
      <alignment horizontal="center" vertical="justify" wrapText="1"/>
      <protection/>
    </xf>
    <xf numFmtId="0" fontId="1" fillId="0" borderId="13" xfId="52" applyFont="1" applyBorder="1" applyAlignment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72"/>
  <sheetViews>
    <sheetView tabSelected="1" zoomScalePageLayoutView="0" workbookViewId="0" topLeftCell="A41">
      <selection activeCell="E19" sqref="E19"/>
    </sheetView>
  </sheetViews>
  <sheetFormatPr defaultColWidth="9.125" defaultRowHeight="12.75" outlineLevelCol="1"/>
  <cols>
    <col min="1" max="1" width="5.00390625" style="2" customWidth="1"/>
    <col min="2" max="2" width="53.25390625" style="73" customWidth="1"/>
    <col min="3" max="3" width="13.375" style="25" customWidth="1"/>
    <col min="4" max="4" width="19.625" style="25" hidden="1" customWidth="1"/>
    <col min="5" max="5" width="16.50390625" style="68" customWidth="1" outlineLevel="1"/>
    <col min="6" max="6" width="2.50390625" style="55" customWidth="1"/>
    <col min="7" max="16384" width="9.125" style="2" customWidth="1"/>
  </cols>
  <sheetData>
    <row r="1" spans="4:6" ht="12.75" customHeight="1" hidden="1">
      <c r="D1" s="24" t="s">
        <v>59</v>
      </c>
      <c r="F1" s="58"/>
    </row>
    <row r="2" spans="4:6" ht="12.75" customHeight="1" hidden="1">
      <c r="D2" s="24" t="s">
        <v>117</v>
      </c>
      <c r="F2" s="58"/>
    </row>
    <row r="3" spans="4:6" ht="12.75" customHeight="1" hidden="1">
      <c r="D3" s="24" t="s">
        <v>122</v>
      </c>
      <c r="F3" s="58"/>
    </row>
    <row r="4" ht="10.5" customHeight="1" hidden="1"/>
    <row r="5" spans="1:3" ht="12.75" customHeight="1">
      <c r="A5" s="92" t="s">
        <v>121</v>
      </c>
      <c r="B5" s="92"/>
      <c r="C5" s="92"/>
    </row>
    <row r="6" spans="1:3" ht="14.25" customHeight="1">
      <c r="A6" s="92" t="s">
        <v>120</v>
      </c>
      <c r="B6" s="92"/>
      <c r="C6" s="92"/>
    </row>
    <row r="7" spans="1:3" ht="14.25" customHeight="1">
      <c r="A7" s="95" t="s">
        <v>90</v>
      </c>
      <c r="B7" s="95"/>
      <c r="C7" s="95"/>
    </row>
    <row r="8" spans="1:3" ht="9.75" customHeight="1">
      <c r="A8" s="4"/>
      <c r="B8" s="74"/>
      <c r="C8" s="3"/>
    </row>
    <row r="9" spans="1:4" ht="14.25" customHeight="1">
      <c r="A9" s="4"/>
      <c r="B9" s="92" t="s">
        <v>131</v>
      </c>
      <c r="C9" s="92"/>
      <c r="D9" s="92"/>
    </row>
    <row r="10" spans="1:6" ht="14.25" customHeight="1">
      <c r="A10" s="4"/>
      <c r="B10" s="75" t="s">
        <v>8</v>
      </c>
      <c r="C10" s="3">
        <v>0</v>
      </c>
      <c r="E10" s="69"/>
      <c r="F10" s="56"/>
    </row>
    <row r="11" spans="1:4" ht="14.25" customHeight="1">
      <c r="A11" s="4"/>
      <c r="B11" s="92" t="s">
        <v>132</v>
      </c>
      <c r="C11" s="92"/>
      <c r="D11" s="92"/>
    </row>
    <row r="12" spans="1:4" ht="14.25" customHeight="1">
      <c r="A12" s="4"/>
      <c r="B12" s="75" t="s">
        <v>9</v>
      </c>
      <c r="C12" s="93" t="s">
        <v>133</v>
      </c>
      <c r="D12" s="93"/>
    </row>
    <row r="13" spans="1:5" ht="14.25" customHeight="1">
      <c r="A13" s="4"/>
      <c r="B13" s="75" t="s">
        <v>10</v>
      </c>
      <c r="C13" s="93" t="s">
        <v>134</v>
      </c>
      <c r="D13" s="93"/>
      <c r="E13" s="93"/>
    </row>
    <row r="14" spans="1:5" ht="14.25" customHeight="1">
      <c r="A14" s="4"/>
      <c r="B14" s="75" t="s">
        <v>146</v>
      </c>
      <c r="C14" s="92" t="s">
        <v>147</v>
      </c>
      <c r="D14" s="92"/>
      <c r="E14" s="92"/>
    </row>
    <row r="15" spans="1:5" ht="14.25" customHeight="1">
      <c r="A15" s="4"/>
      <c r="B15" s="75" t="s">
        <v>11</v>
      </c>
      <c r="C15" s="94" t="s">
        <v>148</v>
      </c>
      <c r="D15" s="94"/>
      <c r="E15" s="94"/>
    </row>
    <row r="16" spans="1:5" ht="30" customHeight="1">
      <c r="A16" s="10"/>
      <c r="B16" s="100" t="s">
        <v>152</v>
      </c>
      <c r="C16" s="100"/>
      <c r="D16" s="53" t="s">
        <v>145</v>
      </c>
      <c r="E16" s="90" t="s">
        <v>151</v>
      </c>
    </row>
    <row r="17" spans="1:6" ht="31.5" customHeight="1">
      <c r="A17" s="16" t="s">
        <v>12</v>
      </c>
      <c r="B17" s="76" t="s">
        <v>13</v>
      </c>
      <c r="C17" s="47" t="s">
        <v>14</v>
      </c>
      <c r="D17" s="91" t="s">
        <v>144</v>
      </c>
      <c r="E17" s="91" t="s">
        <v>144</v>
      </c>
      <c r="F17" s="59"/>
    </row>
    <row r="18" spans="1:6" ht="15">
      <c r="A18" s="16"/>
      <c r="B18" s="76" t="s">
        <v>139</v>
      </c>
      <c r="C18" s="16"/>
      <c r="D18" s="35">
        <v>1745</v>
      </c>
      <c r="E18" s="70">
        <v>1975</v>
      </c>
      <c r="F18" s="60"/>
    </row>
    <row r="19" spans="1:5" ht="15">
      <c r="A19" s="20" t="s">
        <v>70</v>
      </c>
      <c r="B19" s="77" t="s">
        <v>19</v>
      </c>
      <c r="C19" s="16" t="s">
        <v>20</v>
      </c>
      <c r="D19" s="37">
        <f>2351451.84/1000</f>
        <v>2351.4518399999997</v>
      </c>
      <c r="E19" s="65">
        <v>2395.7</v>
      </c>
    </row>
    <row r="20" spans="1:5" ht="27.75">
      <c r="A20" s="20"/>
      <c r="B20" s="77" t="s">
        <v>5</v>
      </c>
      <c r="C20" s="16" t="s">
        <v>20</v>
      </c>
      <c r="D20" s="37">
        <f>(SUM(D22,D23,D28,D31:D37,D39,D41:D42)/D53)</f>
        <v>1973.1982047049096</v>
      </c>
      <c r="E20" s="37">
        <f>(SUM(E22,E23,E28,E31:E37,E39,E41:E42)/E53)</f>
        <v>1844.768491633208</v>
      </c>
    </row>
    <row r="21" spans="1:5" ht="15">
      <c r="A21" s="20" t="s">
        <v>71</v>
      </c>
      <c r="B21" s="77" t="s">
        <v>143</v>
      </c>
      <c r="C21" s="16" t="s">
        <v>20</v>
      </c>
      <c r="D21" s="37">
        <f>(D22+D23+D28+D31+D32+D33+D34+D35+D36+D37+D39+D41+D42)</f>
        <v>4200.623266104</v>
      </c>
      <c r="E21" s="71">
        <f>(E22+E23+E28+E31+E32+E33+E34+E35+E36+E37+E39+E41+E42)</f>
        <v>3814.704525423729</v>
      </c>
    </row>
    <row r="22" spans="1:6" ht="15" customHeight="1">
      <c r="A22" s="21" t="s">
        <v>17</v>
      </c>
      <c r="B22" s="77" t="s">
        <v>22</v>
      </c>
      <c r="C22" s="16" t="s">
        <v>20</v>
      </c>
      <c r="D22" s="37">
        <v>54.7</v>
      </c>
      <c r="E22" s="65">
        <f>56.217/1.18</f>
        <v>47.641525423728815</v>
      </c>
      <c r="F22" s="61"/>
    </row>
    <row r="23" spans="1:5" ht="16.5" customHeight="1">
      <c r="A23" s="21" t="s">
        <v>18</v>
      </c>
      <c r="B23" s="77" t="s">
        <v>135</v>
      </c>
      <c r="C23" s="16" t="s">
        <v>20</v>
      </c>
      <c r="D23" s="37">
        <v>705.748</v>
      </c>
      <c r="E23" s="65">
        <v>664.55</v>
      </c>
    </row>
    <row r="24" spans="1:5" ht="15">
      <c r="A24" s="20"/>
      <c r="B24" s="77" t="s">
        <v>136</v>
      </c>
      <c r="C24" s="16"/>
      <c r="D24" s="37"/>
      <c r="E24" s="66"/>
    </row>
    <row r="25" spans="1:5" ht="18">
      <c r="A25" s="20"/>
      <c r="B25" s="77" t="s">
        <v>93</v>
      </c>
      <c r="C25" s="16" t="s">
        <v>92</v>
      </c>
      <c r="D25" s="38">
        <f>D23/D26*1000</f>
        <v>330.99987336844623</v>
      </c>
      <c r="E25" s="84">
        <v>274</v>
      </c>
    </row>
    <row r="26" spans="1:6" ht="18">
      <c r="A26" s="20"/>
      <c r="B26" s="77" t="s">
        <v>94</v>
      </c>
      <c r="C26" s="16" t="s">
        <v>91</v>
      </c>
      <c r="D26" s="39">
        <v>2132.17</v>
      </c>
      <c r="E26" s="65">
        <f>E23/E25*1000</f>
        <v>2425.3649635036495</v>
      </c>
      <c r="F26" s="55" t="s">
        <v>130</v>
      </c>
    </row>
    <row r="27" spans="1:5" ht="15">
      <c r="A27" s="20"/>
      <c r="B27" s="77" t="s">
        <v>95</v>
      </c>
      <c r="C27" s="16" t="s">
        <v>16</v>
      </c>
      <c r="D27" s="37"/>
      <c r="E27" s="66"/>
    </row>
    <row r="28" spans="1:5" ht="42">
      <c r="A28" s="20" t="s">
        <v>21</v>
      </c>
      <c r="B28" s="77" t="s">
        <v>6</v>
      </c>
      <c r="C28" s="16" t="s">
        <v>20</v>
      </c>
      <c r="D28" s="33">
        <f>D30*D29</f>
        <v>314.7306</v>
      </c>
      <c r="E28" s="71">
        <f>E30*E29</f>
        <v>423.47200000000004</v>
      </c>
    </row>
    <row r="29" spans="1:6" ht="15">
      <c r="A29" s="20"/>
      <c r="B29" s="77" t="s">
        <v>96</v>
      </c>
      <c r="C29" s="16" t="s">
        <v>23</v>
      </c>
      <c r="D29" s="39">
        <v>3.1</v>
      </c>
      <c r="E29" s="65">
        <v>3.98</v>
      </c>
      <c r="F29" s="55" t="s">
        <v>130</v>
      </c>
    </row>
    <row r="30" spans="1:5" ht="15">
      <c r="A30" s="20"/>
      <c r="B30" s="77" t="s">
        <v>97</v>
      </c>
      <c r="C30" s="16" t="s">
        <v>24</v>
      </c>
      <c r="D30" s="38">
        <v>101.526</v>
      </c>
      <c r="E30" s="65">
        <v>106.4</v>
      </c>
    </row>
    <row r="31" spans="1:5" ht="27.75">
      <c r="A31" s="20" t="s">
        <v>29</v>
      </c>
      <c r="B31" s="77" t="s">
        <v>25</v>
      </c>
      <c r="C31" s="16" t="s">
        <v>20</v>
      </c>
      <c r="D31" s="37">
        <v>6.305</v>
      </c>
      <c r="E31" s="65">
        <v>6.4</v>
      </c>
    </row>
    <row r="32" spans="1:5" ht="27.75">
      <c r="A32" s="20" t="s">
        <v>30</v>
      </c>
      <c r="B32" s="77" t="s">
        <v>26</v>
      </c>
      <c r="C32" s="16" t="s">
        <v>20</v>
      </c>
      <c r="D32" s="37"/>
      <c r="E32" s="66"/>
    </row>
    <row r="33" spans="1:5" ht="27.75">
      <c r="A33" s="20" t="s">
        <v>32</v>
      </c>
      <c r="B33" s="77" t="s">
        <v>73</v>
      </c>
      <c r="C33" s="16" t="s">
        <v>20</v>
      </c>
      <c r="D33" s="37">
        <f>942.79477+66.19934+171.4108</f>
        <v>1180.40491</v>
      </c>
      <c r="E33" s="65">
        <f>879.63864+64.16954+173.2</f>
        <v>1117.00818</v>
      </c>
    </row>
    <row r="34" spans="1:5" ht="27.75">
      <c r="A34" s="20" t="s">
        <v>33</v>
      </c>
      <c r="B34" s="77" t="s">
        <v>74</v>
      </c>
      <c r="C34" s="16" t="s">
        <v>20</v>
      </c>
      <c r="D34" s="37">
        <f>53.467+3.33454+187.16683</f>
        <v>243.96837</v>
      </c>
      <c r="E34" s="65">
        <f>64.9721+2.84098+226.22377</f>
        <v>294.03685</v>
      </c>
    </row>
    <row r="35" spans="1:5" ht="27.75">
      <c r="A35" s="20" t="s">
        <v>34</v>
      </c>
      <c r="B35" s="77" t="s">
        <v>75</v>
      </c>
      <c r="C35" s="16" t="s">
        <v>20</v>
      </c>
      <c r="D35" s="37">
        <v>13.984</v>
      </c>
      <c r="E35" s="65">
        <v>0</v>
      </c>
    </row>
    <row r="36" spans="1:5" ht="42">
      <c r="A36" s="20" t="s">
        <v>37</v>
      </c>
      <c r="B36" s="77" t="s">
        <v>27</v>
      </c>
      <c r="C36" s="16" t="s">
        <v>20</v>
      </c>
      <c r="D36" s="37">
        <v>573.407</v>
      </c>
      <c r="E36" s="65">
        <v>562.1</v>
      </c>
    </row>
    <row r="37" spans="1:5" ht="30.75">
      <c r="A37" s="20" t="s">
        <v>39</v>
      </c>
      <c r="B37" s="77" t="s">
        <v>83</v>
      </c>
      <c r="C37" s="16" t="s">
        <v>20</v>
      </c>
      <c r="D37" s="32">
        <f>SUM(74086.976104+257.41+20000+19080+5200)/1000</f>
        <v>118.62438610400001</v>
      </c>
      <c r="E37" s="65">
        <f>(102111.98+789.99+20000+5228)/1000</f>
        <v>128.12997000000001</v>
      </c>
    </row>
    <row r="38" spans="1:5" ht="27.75">
      <c r="A38" s="20"/>
      <c r="B38" s="77" t="s">
        <v>76</v>
      </c>
      <c r="C38" s="16" t="s">
        <v>20</v>
      </c>
      <c r="D38" s="37"/>
      <c r="E38" s="66"/>
    </row>
    <row r="39" spans="1:5" ht="30.75">
      <c r="A39" s="20" t="s">
        <v>41</v>
      </c>
      <c r="B39" s="77" t="s">
        <v>84</v>
      </c>
      <c r="C39" s="16" t="s">
        <v>20</v>
      </c>
      <c r="D39" s="37">
        <v>400.66</v>
      </c>
      <c r="E39" s="65">
        <v>532.2</v>
      </c>
    </row>
    <row r="40" spans="1:5" ht="27.75">
      <c r="A40" s="20"/>
      <c r="B40" s="77" t="s">
        <v>76</v>
      </c>
      <c r="C40" s="16" t="s">
        <v>20</v>
      </c>
      <c r="D40" s="37">
        <f>D39*74%</f>
        <v>296.4884</v>
      </c>
      <c r="E40" s="71">
        <f>E39*74%</f>
        <v>393.82800000000003</v>
      </c>
    </row>
    <row r="41" spans="1:5" ht="30.75">
      <c r="A41" s="20" t="s">
        <v>42</v>
      </c>
      <c r="B41" s="77" t="s">
        <v>28</v>
      </c>
      <c r="C41" s="16" t="s">
        <v>20</v>
      </c>
      <c r="D41" s="37">
        <f>441.635</f>
        <v>441.635</v>
      </c>
      <c r="E41" s="65">
        <v>0</v>
      </c>
    </row>
    <row r="42" spans="1:5" ht="55.5">
      <c r="A42" s="23" t="s">
        <v>43</v>
      </c>
      <c r="B42" s="77" t="s">
        <v>137</v>
      </c>
      <c r="C42" s="31" t="s">
        <v>20</v>
      </c>
      <c r="D42" s="37">
        <f>2.104+144.352</f>
        <v>146.45600000000002</v>
      </c>
      <c r="E42" s="65">
        <f>39.166</f>
        <v>39.166</v>
      </c>
    </row>
    <row r="43" spans="1:5" ht="27.75">
      <c r="A43" s="20" t="s">
        <v>72</v>
      </c>
      <c r="B43" s="77" t="s">
        <v>138</v>
      </c>
      <c r="C43" s="16" t="s">
        <v>20</v>
      </c>
      <c r="D43" s="37">
        <f>D19-D20</f>
        <v>378.25363529509013</v>
      </c>
      <c r="E43" s="65">
        <f>E19-E20</f>
        <v>550.9315083667918</v>
      </c>
    </row>
    <row r="44" spans="1:5" ht="27.75">
      <c r="A44" s="20" t="s">
        <v>77</v>
      </c>
      <c r="B44" s="77" t="s">
        <v>85</v>
      </c>
      <c r="C44" s="16" t="s">
        <v>20</v>
      </c>
      <c r="D44" s="37">
        <v>0</v>
      </c>
      <c r="E44" s="66"/>
    </row>
    <row r="45" spans="1:5" ht="42">
      <c r="A45" s="20" t="s">
        <v>58</v>
      </c>
      <c r="B45" s="77" t="s">
        <v>31</v>
      </c>
      <c r="C45" s="16" t="s">
        <v>20</v>
      </c>
      <c r="D45" s="37">
        <v>0</v>
      </c>
      <c r="E45" s="66"/>
    </row>
    <row r="46" spans="1:5" ht="15">
      <c r="A46" s="22" t="s">
        <v>78</v>
      </c>
      <c r="B46" s="77" t="s">
        <v>79</v>
      </c>
      <c r="C46" s="16" t="s">
        <v>20</v>
      </c>
      <c r="D46" s="37">
        <f>D50-D47</f>
        <v>0</v>
      </c>
      <c r="E46" s="71">
        <f>E50-E47</f>
        <v>0</v>
      </c>
    </row>
    <row r="47" spans="1:5" ht="15">
      <c r="A47" s="22" t="s">
        <v>60</v>
      </c>
      <c r="B47" s="77" t="s">
        <v>86</v>
      </c>
      <c r="C47" s="16" t="s">
        <v>20</v>
      </c>
      <c r="D47" s="37">
        <v>6182</v>
      </c>
      <c r="E47" s="71">
        <v>6182</v>
      </c>
    </row>
    <row r="48" spans="1:5" ht="15">
      <c r="A48" s="22" t="s">
        <v>61</v>
      </c>
      <c r="B48" s="77" t="s">
        <v>87</v>
      </c>
      <c r="C48" s="16" t="s">
        <v>20</v>
      </c>
      <c r="D48" s="37">
        <v>0</v>
      </c>
      <c r="E48" s="71">
        <v>0</v>
      </c>
    </row>
    <row r="49" spans="1:5" ht="15">
      <c r="A49" s="22" t="s">
        <v>62</v>
      </c>
      <c r="B49" s="77" t="s">
        <v>88</v>
      </c>
      <c r="C49" s="16" t="s">
        <v>20</v>
      </c>
      <c r="D49" s="37"/>
      <c r="E49" s="66"/>
    </row>
    <row r="50" spans="1:5" ht="15">
      <c r="A50" s="22" t="s">
        <v>63</v>
      </c>
      <c r="B50" s="77" t="s">
        <v>89</v>
      </c>
      <c r="C50" s="16" t="s">
        <v>20</v>
      </c>
      <c r="D50" s="37">
        <f>D47+D48-D49</f>
        <v>6182</v>
      </c>
      <c r="E50" s="71">
        <f>E47+E48-E49</f>
        <v>6182</v>
      </c>
    </row>
    <row r="51" spans="1:5" ht="15">
      <c r="A51" s="20" t="s">
        <v>80</v>
      </c>
      <c r="B51" s="77" t="s">
        <v>35</v>
      </c>
      <c r="C51" s="16" t="s">
        <v>36</v>
      </c>
      <c r="D51" s="37">
        <v>0.5</v>
      </c>
      <c r="E51" s="65">
        <v>0.5</v>
      </c>
    </row>
    <row r="52" spans="1:5" ht="15">
      <c r="A52" s="20" t="s">
        <v>81</v>
      </c>
      <c r="B52" s="77" t="s">
        <v>38</v>
      </c>
      <c r="C52" s="16" t="s">
        <v>36</v>
      </c>
      <c r="D52" s="37"/>
      <c r="E52" s="66"/>
    </row>
    <row r="53" spans="1:6" ht="18">
      <c r="A53" s="20" t="s">
        <v>82</v>
      </c>
      <c r="B53" s="78" t="s">
        <v>141</v>
      </c>
      <c r="C53" s="18" t="s">
        <v>40</v>
      </c>
      <c r="D53" s="88">
        <f>2128.84/1000</f>
        <v>2.1288400000000003</v>
      </c>
      <c r="E53" s="64">
        <f>2067.85/1000</f>
        <v>2.06785</v>
      </c>
      <c r="F53" s="89"/>
    </row>
    <row r="54" spans="1:5" ht="15">
      <c r="A54" s="20" t="s">
        <v>98</v>
      </c>
      <c r="B54" s="77" t="s">
        <v>65</v>
      </c>
      <c r="C54" s="18" t="s">
        <v>40</v>
      </c>
      <c r="D54" s="40">
        <v>0.0374</v>
      </c>
      <c r="E54" s="64">
        <v>0.0347</v>
      </c>
    </row>
    <row r="55" spans="1:6" ht="15">
      <c r="A55" s="20" t="s">
        <v>99</v>
      </c>
      <c r="B55" s="77" t="s">
        <v>66</v>
      </c>
      <c r="C55" s="18" t="s">
        <v>40</v>
      </c>
      <c r="D55" s="40">
        <v>1.9594</v>
      </c>
      <c r="E55" s="64">
        <v>1.9219</v>
      </c>
      <c r="F55" s="85"/>
    </row>
    <row r="56" spans="1:6" ht="27.75">
      <c r="A56" s="20" t="s">
        <v>100</v>
      </c>
      <c r="B56" s="79" t="s">
        <v>64</v>
      </c>
      <c r="C56" s="52" t="s">
        <v>40</v>
      </c>
      <c r="D56" s="41">
        <v>0.2249</v>
      </c>
      <c r="E56" s="86">
        <v>0.189</v>
      </c>
      <c r="F56" s="87"/>
    </row>
    <row r="57" spans="1:5" ht="27.75">
      <c r="A57" s="20" t="s">
        <v>101</v>
      </c>
      <c r="B57" s="77" t="s">
        <v>4</v>
      </c>
      <c r="C57" s="18" t="s">
        <v>44</v>
      </c>
      <c r="D57" s="51">
        <f>D56/D55</f>
        <v>0.11478003470450138</v>
      </c>
      <c r="E57" s="51">
        <f>E56/E55</f>
        <v>0.09834018419272596</v>
      </c>
    </row>
    <row r="58" spans="1:6" ht="28.5">
      <c r="A58" s="36" t="s">
        <v>102</v>
      </c>
      <c r="B58" s="77" t="s">
        <v>142</v>
      </c>
      <c r="C58" s="18" t="s">
        <v>40</v>
      </c>
      <c r="D58" s="45">
        <f>1259.25/1000</f>
        <v>1.25925</v>
      </c>
      <c r="E58" s="64">
        <f>250.85/1000+966/1000</f>
        <v>1.21685</v>
      </c>
      <c r="F58" s="62"/>
    </row>
    <row r="59" spans="1:6" s="46" customFormat="1" ht="13.5">
      <c r="A59" s="42"/>
      <c r="B59" s="80" t="s">
        <v>140</v>
      </c>
      <c r="C59" s="43"/>
      <c r="D59" s="44">
        <f>967.8/1000</f>
        <v>0.9678</v>
      </c>
      <c r="E59" s="82">
        <f>967.8/1000</f>
        <v>0.9678</v>
      </c>
      <c r="F59" s="63" t="s">
        <v>130</v>
      </c>
    </row>
    <row r="60" spans="1:5" ht="15">
      <c r="A60" s="20"/>
      <c r="B60" s="77" t="s">
        <v>67</v>
      </c>
      <c r="C60" s="18" t="s">
        <v>40</v>
      </c>
      <c r="D60" s="33"/>
      <c r="E60" s="66"/>
    </row>
    <row r="61" spans="1:5" ht="27.75">
      <c r="A61" s="20"/>
      <c r="B61" s="77" t="s">
        <v>68</v>
      </c>
      <c r="C61" s="18" t="s">
        <v>40</v>
      </c>
      <c r="D61" s="33">
        <f>D58-D60</f>
        <v>1.25925</v>
      </c>
      <c r="E61" s="67">
        <f>E58-E60</f>
        <v>1.21685</v>
      </c>
    </row>
    <row r="62" spans="1:5" ht="27.75">
      <c r="A62" s="20" t="s">
        <v>103</v>
      </c>
      <c r="B62" s="77" t="s">
        <v>45</v>
      </c>
      <c r="C62" s="16" t="s">
        <v>46</v>
      </c>
      <c r="D62" s="33">
        <v>0.8</v>
      </c>
      <c r="E62" s="71">
        <v>0.8</v>
      </c>
    </row>
    <row r="63" spans="1:5" ht="27.75">
      <c r="A63" s="20" t="s">
        <v>104</v>
      </c>
      <c r="B63" s="77" t="s">
        <v>47</v>
      </c>
      <c r="C63" s="16" t="s">
        <v>46</v>
      </c>
      <c r="D63" s="41">
        <v>0.8</v>
      </c>
      <c r="E63" s="72">
        <v>0.8</v>
      </c>
    </row>
    <row r="64" spans="1:5" ht="15">
      <c r="A64" s="20" t="s">
        <v>105</v>
      </c>
      <c r="B64" s="77" t="s">
        <v>69</v>
      </c>
      <c r="C64" s="16" t="s">
        <v>48</v>
      </c>
      <c r="D64" s="30">
        <v>1</v>
      </c>
      <c r="E64" s="30">
        <v>1</v>
      </c>
    </row>
    <row r="65" spans="1:5" ht="15">
      <c r="A65" s="20" t="s">
        <v>106</v>
      </c>
      <c r="B65" s="77" t="s">
        <v>49</v>
      </c>
      <c r="C65" s="16" t="s">
        <v>48</v>
      </c>
      <c r="D65" s="30">
        <v>1</v>
      </c>
      <c r="E65" s="30">
        <v>1</v>
      </c>
    </row>
    <row r="66" spans="1:5" ht="27.75">
      <c r="A66" s="20" t="s">
        <v>107</v>
      </c>
      <c r="B66" s="77" t="s">
        <v>50</v>
      </c>
      <c r="C66" s="16" t="s">
        <v>51</v>
      </c>
      <c r="D66" s="31">
        <v>3</v>
      </c>
      <c r="E66" s="31">
        <v>3</v>
      </c>
    </row>
    <row r="67" spans="1:6" s="50" customFormat="1" ht="27.75">
      <c r="A67" s="48" t="s">
        <v>108</v>
      </c>
      <c r="B67" s="79" t="s">
        <v>52</v>
      </c>
      <c r="C67" s="49" t="s">
        <v>109</v>
      </c>
      <c r="D67" s="38">
        <f>D25*1.125/D53</f>
        <v>174.91913790585573</v>
      </c>
      <c r="E67" s="72">
        <f>E25*1.125/E53</f>
        <v>149.06787242788403</v>
      </c>
      <c r="F67" s="57"/>
    </row>
    <row r="68" spans="1:6" s="50" customFormat="1" ht="30.75">
      <c r="A68" s="48" t="s">
        <v>110</v>
      </c>
      <c r="B68" s="79" t="s">
        <v>53</v>
      </c>
      <c r="C68" s="49" t="s">
        <v>54</v>
      </c>
      <c r="D68" s="38">
        <f>D30/D53</f>
        <v>47.69076116570526</v>
      </c>
      <c r="E68" s="72">
        <f>E30/E53</f>
        <v>51.45440916894359</v>
      </c>
      <c r="F68" s="57"/>
    </row>
    <row r="69" spans="1:6" s="50" customFormat="1" ht="27.75">
      <c r="A69" s="48" t="s">
        <v>111</v>
      </c>
      <c r="B69" s="79" t="s">
        <v>55</v>
      </c>
      <c r="C69" s="49" t="s">
        <v>56</v>
      </c>
      <c r="D69" s="34">
        <f>290/D53/1000</f>
        <v>0.13622442269029142</v>
      </c>
      <c r="E69" s="83">
        <f>290/E53/1000</f>
        <v>0.14024228062963948</v>
      </c>
      <c r="F69" s="57"/>
    </row>
    <row r="71" ht="16.5">
      <c r="B71" s="81" t="s">
        <v>149</v>
      </c>
    </row>
    <row r="72" spans="2:5" ht="17.25">
      <c r="B72" s="81" t="s">
        <v>129</v>
      </c>
      <c r="D72" s="54" t="s">
        <v>150</v>
      </c>
      <c r="E72" s="54" t="s">
        <v>150</v>
      </c>
    </row>
  </sheetData>
  <sheetProtection/>
  <mergeCells count="10">
    <mergeCell ref="A5:C5"/>
    <mergeCell ref="B11:D11"/>
    <mergeCell ref="C12:D12"/>
    <mergeCell ref="B9:D9"/>
    <mergeCell ref="B16:C16"/>
    <mergeCell ref="C14:E14"/>
    <mergeCell ref="C13:E13"/>
    <mergeCell ref="C15:E15"/>
    <mergeCell ref="A6:C6"/>
    <mergeCell ref="A7:C7"/>
  </mergeCells>
  <printOptions/>
  <pageMargins left="0.6" right="0.24" top="0.32" bottom="0.5118110236220472" header="0.25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4.50390625" style="5" customWidth="1"/>
    <col min="2" max="2" width="44.00390625" style="5" customWidth="1"/>
    <col min="3" max="3" width="16.00390625" style="5" customWidth="1"/>
    <col min="4" max="4" width="17.875" style="26" customWidth="1"/>
    <col min="5" max="16384" width="9.125" style="5" customWidth="1"/>
  </cols>
  <sheetData>
    <row r="1" ht="15">
      <c r="D1" s="24" t="s">
        <v>118</v>
      </c>
    </row>
    <row r="2" ht="15">
      <c r="D2" s="24" t="s">
        <v>117</v>
      </c>
    </row>
    <row r="3" ht="15">
      <c r="D3" s="24" t="s">
        <v>122</v>
      </c>
    </row>
    <row r="5" spans="1:12" ht="63.75" customHeight="1">
      <c r="A5" s="96" t="s">
        <v>123</v>
      </c>
      <c r="B5" s="96"/>
      <c r="C5" s="96"/>
      <c r="D5" s="96"/>
      <c r="E5" s="6"/>
      <c r="F5" s="6"/>
      <c r="G5" s="6"/>
      <c r="H5" s="6"/>
      <c r="I5" s="6"/>
      <c r="J5" s="6"/>
      <c r="K5" s="6"/>
      <c r="L5" s="6"/>
    </row>
    <row r="6" spans="1:12" ht="15.75" customHeight="1">
      <c r="A6" s="96" t="s">
        <v>90</v>
      </c>
      <c r="B6" s="96"/>
      <c r="C6" s="96"/>
      <c r="D6" s="96"/>
      <c r="E6" s="6"/>
      <c r="F6" s="6"/>
      <c r="G6" s="6"/>
      <c r="H6" s="6"/>
      <c r="I6" s="6"/>
      <c r="J6" s="6"/>
      <c r="K6" s="6"/>
      <c r="L6" s="6"/>
    </row>
    <row r="7" spans="1:12" ht="15.75" customHeight="1">
      <c r="A7" s="28"/>
      <c r="B7" s="28"/>
      <c r="C7" s="28"/>
      <c r="D7" s="28"/>
      <c r="E7" s="6"/>
      <c r="F7" s="6"/>
      <c r="G7" s="6"/>
      <c r="H7" s="6"/>
      <c r="I7" s="6"/>
      <c r="J7" s="6"/>
      <c r="K7" s="6"/>
      <c r="L7" s="6"/>
    </row>
    <row r="8" spans="1:12" ht="41.25" customHeight="1">
      <c r="A8" s="29"/>
      <c r="B8" s="4" t="s">
        <v>7</v>
      </c>
      <c r="C8" s="92" t="s">
        <v>129</v>
      </c>
      <c r="D8" s="92"/>
      <c r="E8" s="6"/>
      <c r="F8" s="6"/>
      <c r="G8" s="6"/>
      <c r="H8" s="6"/>
      <c r="I8" s="6"/>
      <c r="J8" s="6"/>
      <c r="K8" s="6"/>
      <c r="L8" s="6"/>
    </row>
    <row r="9" spans="1:12" ht="30.75">
      <c r="A9" s="28"/>
      <c r="B9" s="4" t="s">
        <v>128</v>
      </c>
      <c r="C9" s="97" t="s">
        <v>153</v>
      </c>
      <c r="D9" s="98"/>
      <c r="E9" s="6"/>
      <c r="F9" s="6"/>
      <c r="G9" s="6"/>
      <c r="H9" s="6"/>
      <c r="I9" s="6"/>
      <c r="J9" s="6"/>
      <c r="K9" s="6"/>
      <c r="L9" s="6"/>
    </row>
    <row r="10" spans="2:12" ht="15"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</row>
    <row r="11" spans="1:12" ht="33.75" customHeight="1">
      <c r="A11" s="16" t="s">
        <v>12</v>
      </c>
      <c r="B11" s="16" t="s">
        <v>13</v>
      </c>
      <c r="C11" s="16" t="s">
        <v>14</v>
      </c>
      <c r="D11" s="16" t="s">
        <v>15</v>
      </c>
      <c r="E11" s="6"/>
      <c r="F11" s="6"/>
      <c r="G11" s="6"/>
      <c r="H11" s="6"/>
      <c r="I11" s="6"/>
      <c r="J11" s="6"/>
      <c r="K11" s="6"/>
      <c r="L11" s="6"/>
    </row>
    <row r="12" spans="1:12" ht="30.75">
      <c r="A12" s="20" t="s">
        <v>70</v>
      </c>
      <c r="B12" s="10" t="s">
        <v>112</v>
      </c>
      <c r="C12" s="16" t="s">
        <v>116</v>
      </c>
      <c r="D12" s="16" t="s">
        <v>127</v>
      </c>
      <c r="E12" s="7"/>
      <c r="F12" s="7"/>
      <c r="G12" s="7"/>
      <c r="H12" s="7"/>
      <c r="I12" s="7"/>
      <c r="J12" s="7"/>
      <c r="K12" s="7"/>
      <c r="L12" s="7"/>
    </row>
    <row r="13" spans="1:12" ht="62.25">
      <c r="A13" s="20" t="s">
        <v>71</v>
      </c>
      <c r="B13" s="10" t="s">
        <v>115</v>
      </c>
      <c r="C13" s="16" t="s">
        <v>57</v>
      </c>
      <c r="D13" s="16" t="s">
        <v>127</v>
      </c>
      <c r="E13" s="8"/>
      <c r="F13" s="8"/>
      <c r="G13" s="8"/>
      <c r="H13" s="8"/>
      <c r="I13" s="8"/>
      <c r="J13" s="8"/>
      <c r="K13" s="8"/>
      <c r="L13" s="8"/>
    </row>
    <row r="14" spans="1:12" ht="30.75">
      <c r="A14" s="20" t="s">
        <v>72</v>
      </c>
      <c r="B14" s="10" t="s">
        <v>114</v>
      </c>
      <c r="C14" s="16" t="s">
        <v>51</v>
      </c>
      <c r="D14" s="16" t="s">
        <v>127</v>
      </c>
      <c r="E14" s="8"/>
      <c r="F14" s="8"/>
      <c r="G14" s="8"/>
      <c r="H14" s="8"/>
      <c r="I14" s="8"/>
      <c r="J14" s="8"/>
      <c r="K14" s="8"/>
      <c r="L14" s="8"/>
    </row>
    <row r="15" spans="1:12" ht="30.75">
      <c r="A15" s="20" t="s">
        <v>77</v>
      </c>
      <c r="B15" s="10" t="s">
        <v>119</v>
      </c>
      <c r="C15" s="16" t="s">
        <v>44</v>
      </c>
      <c r="D15" s="16" t="s">
        <v>127</v>
      </c>
      <c r="E15" s="8"/>
      <c r="F15" s="8"/>
      <c r="G15" s="8"/>
      <c r="H15" s="8"/>
      <c r="I15" s="8"/>
      <c r="J15" s="8"/>
      <c r="K15" s="8"/>
      <c r="L15" s="8"/>
    </row>
    <row r="16" spans="1:12" ht="78">
      <c r="A16" s="20" t="s">
        <v>77</v>
      </c>
      <c r="B16" s="10" t="s">
        <v>113</v>
      </c>
      <c r="C16" s="16" t="s">
        <v>57</v>
      </c>
      <c r="D16" s="16" t="s">
        <v>127</v>
      </c>
      <c r="E16" s="8"/>
      <c r="F16" s="8"/>
      <c r="G16" s="8"/>
      <c r="H16" s="8"/>
      <c r="I16" s="8"/>
      <c r="J16" s="8"/>
      <c r="K16" s="8"/>
      <c r="L16" s="8"/>
    </row>
    <row r="19" spans="2:6" s="2" customFormat="1" ht="16.5">
      <c r="B19" s="81" t="s">
        <v>149</v>
      </c>
      <c r="C19" s="25"/>
      <c r="D19" s="25"/>
      <c r="E19" s="68"/>
      <c r="F19" s="55"/>
    </row>
    <row r="20" spans="2:6" s="2" customFormat="1" ht="17.25">
      <c r="B20" s="81" t="s">
        <v>129</v>
      </c>
      <c r="C20" s="25"/>
      <c r="D20" s="54" t="s">
        <v>150</v>
      </c>
      <c r="E20" s="54"/>
      <c r="F20" s="55"/>
    </row>
  </sheetData>
  <sheetProtection/>
  <mergeCells count="4">
    <mergeCell ref="A6:D6"/>
    <mergeCell ref="A5:D5"/>
    <mergeCell ref="C8:D8"/>
    <mergeCell ref="C9:D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1" sqref="A21:IV22"/>
    </sheetView>
  </sheetViews>
  <sheetFormatPr defaultColWidth="9.125" defaultRowHeight="12.75"/>
  <cols>
    <col min="1" max="1" width="4.375" style="2" customWidth="1"/>
    <col min="2" max="2" width="56.375" style="2" customWidth="1"/>
    <col min="3" max="3" width="12.125" style="2" customWidth="1"/>
    <col min="4" max="4" width="11.875" style="25" customWidth="1"/>
    <col min="5" max="16384" width="9.125" style="2" customWidth="1"/>
  </cols>
  <sheetData>
    <row r="1" spans="3:4" ht="15">
      <c r="C1" s="27" t="s">
        <v>1</v>
      </c>
      <c r="D1" s="2"/>
    </row>
    <row r="2" spans="3:4" ht="15">
      <c r="C2" s="27" t="s">
        <v>117</v>
      </c>
      <c r="D2" s="2"/>
    </row>
    <row r="3" spans="3:4" ht="15">
      <c r="C3" s="27" t="s">
        <v>122</v>
      </c>
      <c r="D3" s="2"/>
    </row>
    <row r="6" spans="1:4" s="11" customFormat="1" ht="50.25" customHeight="1">
      <c r="A6" s="99" t="s">
        <v>2</v>
      </c>
      <c r="B6" s="99"/>
      <c r="C6" s="99"/>
      <c r="D6" s="99"/>
    </row>
    <row r="7" spans="1:4" s="11" customFormat="1" ht="15">
      <c r="A7" s="13"/>
      <c r="B7" s="13" t="s">
        <v>154</v>
      </c>
      <c r="C7" s="13"/>
      <c r="D7" s="13"/>
    </row>
    <row r="8" spans="1:4" s="11" customFormat="1" ht="15">
      <c r="A8" s="13"/>
      <c r="B8" s="13"/>
      <c r="C8" s="13"/>
      <c r="D8" s="13"/>
    </row>
    <row r="9" spans="1:12" s="5" customFormat="1" ht="33.75" customHeight="1">
      <c r="A9" s="29"/>
      <c r="B9" s="4" t="s">
        <v>7</v>
      </c>
      <c r="C9" s="92" t="s">
        <v>129</v>
      </c>
      <c r="D9" s="92"/>
      <c r="E9" s="6"/>
      <c r="F9" s="6"/>
      <c r="G9" s="6"/>
      <c r="H9" s="6"/>
      <c r="I9" s="6"/>
      <c r="J9" s="6"/>
      <c r="K9" s="6"/>
      <c r="L9" s="6"/>
    </row>
    <row r="10" spans="1:4" s="11" customFormat="1" ht="15">
      <c r="A10" s="13"/>
      <c r="B10" s="13"/>
      <c r="C10" s="13"/>
      <c r="D10" s="13"/>
    </row>
    <row r="11" spans="1:4" s="11" customFormat="1" ht="15">
      <c r="A11" s="17"/>
      <c r="B11" s="12"/>
      <c r="C11" s="12"/>
      <c r="D11" s="13"/>
    </row>
    <row r="12" spans="1:4" s="11" customFormat="1" ht="32.25" customHeight="1">
      <c r="A12" s="15" t="s">
        <v>12</v>
      </c>
      <c r="B12" s="18" t="s">
        <v>13</v>
      </c>
      <c r="C12" s="18" t="s">
        <v>14</v>
      </c>
      <c r="D12" s="18" t="s">
        <v>15</v>
      </c>
    </row>
    <row r="13" spans="1:4" s="11" customFormat="1" ht="30.75">
      <c r="A13" s="19" t="s">
        <v>70</v>
      </c>
      <c r="B13" s="15" t="s">
        <v>125</v>
      </c>
      <c r="D13" s="14" t="s">
        <v>127</v>
      </c>
    </row>
    <row r="14" spans="1:4" s="11" customFormat="1" ht="15">
      <c r="A14" s="19"/>
      <c r="B14" s="15" t="s">
        <v>124</v>
      </c>
      <c r="C14" s="18" t="s">
        <v>48</v>
      </c>
      <c r="D14" s="14" t="s">
        <v>127</v>
      </c>
    </row>
    <row r="15" spans="1:4" s="11" customFormat="1" ht="15">
      <c r="A15" s="19" t="s">
        <v>71</v>
      </c>
      <c r="B15" s="15" t="s">
        <v>126</v>
      </c>
      <c r="C15" s="18"/>
      <c r="D15" s="14" t="s">
        <v>127</v>
      </c>
    </row>
    <row r="16" spans="1:4" s="11" customFormat="1" ht="15">
      <c r="A16" s="19"/>
      <c r="B16" s="15" t="s">
        <v>124</v>
      </c>
      <c r="C16" s="18" t="s">
        <v>48</v>
      </c>
      <c r="D16" s="14" t="s">
        <v>127</v>
      </c>
    </row>
    <row r="17" spans="1:4" s="11" customFormat="1" ht="62.25">
      <c r="A17" s="19" t="s">
        <v>72</v>
      </c>
      <c r="B17" s="15" t="s">
        <v>0</v>
      </c>
      <c r="C17" s="18" t="s">
        <v>48</v>
      </c>
      <c r="D17" s="18" t="s">
        <v>127</v>
      </c>
    </row>
    <row r="18" spans="1:4" s="11" customFormat="1" ht="93.75" customHeight="1">
      <c r="A18" s="19" t="s">
        <v>77</v>
      </c>
      <c r="B18" s="19" t="s">
        <v>3</v>
      </c>
      <c r="C18" s="18" t="s">
        <v>16</v>
      </c>
      <c r="D18" s="18" t="s">
        <v>127</v>
      </c>
    </row>
    <row r="19" ht="15">
      <c r="A19" s="1"/>
    </row>
    <row r="21" spans="2:6" ht="16.5">
      <c r="B21" s="81" t="s">
        <v>149</v>
      </c>
      <c r="C21" s="25"/>
      <c r="E21" s="68"/>
      <c r="F21" s="55"/>
    </row>
    <row r="22" spans="2:6" ht="17.25">
      <c r="B22" s="81" t="s">
        <v>129</v>
      </c>
      <c r="C22" s="25"/>
      <c r="D22" s="54" t="s">
        <v>150</v>
      </c>
      <c r="E22" s="54"/>
      <c r="F22" s="55"/>
    </row>
  </sheetData>
  <sheetProtection/>
  <mergeCells count="2">
    <mergeCell ref="A6:D6"/>
    <mergeCell ref="C9:D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2012-04-27T11:22:34Z</cp:lastPrinted>
  <dcterms:created xsi:type="dcterms:W3CDTF">2010-03-12T06:02:23Z</dcterms:created>
  <dcterms:modified xsi:type="dcterms:W3CDTF">2012-04-28T05:14:07Z</dcterms:modified>
  <cp:category/>
  <cp:version/>
  <cp:contentType/>
  <cp:contentStatus/>
</cp:coreProperties>
</file>