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15480" windowHeight="10488" activeTab="0"/>
  </bookViews>
  <sheets>
    <sheet name="1тарифы" sheetId="1" r:id="rId1"/>
    <sheet name="2тепло 2012 (план.)" sheetId="2" r:id="rId2"/>
  </sheets>
  <definedNames>
    <definedName name="_xlnm.Print_Titles" localSheetId="1">'2тепло 2012 (план.)'!$19:$19</definedName>
  </definedNames>
  <calcPr fullCalcOnLoad="1"/>
</workbook>
</file>

<file path=xl/sharedStrings.xml><?xml version="1.0" encoding="utf-8"?>
<sst xmlns="http://schemas.openxmlformats.org/spreadsheetml/2006/main" count="261" uniqueCount="173">
  <si>
    <t>Потери тепловой энергии при передаче по тепловым сетям</t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</si>
  <si>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</si>
  <si>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</si>
  <si>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</si>
  <si>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</si>
  <si>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</si>
  <si>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</si>
  <si>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</si>
  <si>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</si>
  <si>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</si>
  <si>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</si>
  <si>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</si>
  <si>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</si>
  <si>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</si>
  <si>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</si>
  <si>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</si>
  <si>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</si>
  <si>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</si>
  <si>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</si>
  <si>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</si>
  <si>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</si>
  <si>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</si>
  <si>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</si>
  <si>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</si>
  <si>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</si>
  <si>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</si>
  <si>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</si>
  <si>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</si>
  <si>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</si>
  <si>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</si>
  <si>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</si>
  <si>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</si>
  <si>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</si>
  <si>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</si>
  <si>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</si>
  <si>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</si>
  <si>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</si>
  <si>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</si>
  <si>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</si>
  <si>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</si>
  <si>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</si>
  <si>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</si>
  <si>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</si>
  <si>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</si>
  <si>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</si>
  <si>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</si>
  <si>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</si>
  <si>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</si>
  <si>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</si>
  <si>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</si>
  <si>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</si>
  <si>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</si>
  <si>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</si>
  <si>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</si>
  <si>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Приложение № 2</t>
  </si>
  <si>
    <t>5.1.</t>
  </si>
  <si>
    <t>5.2.</t>
  </si>
  <si>
    <t>5.3.</t>
  </si>
  <si>
    <t>5.4.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</si>
  <si>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</si>
  <si>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</si>
  <si>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</si>
  <si>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</si>
  <si>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</si>
  <si>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</si>
  <si>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</si>
  <si>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</si>
  <si>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</si>
  <si>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</si>
  <si>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</si>
  <si>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</si>
  <si>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</si>
  <si>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</si>
  <si>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</si>
  <si>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</si>
  <si>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</si>
  <si>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</si>
  <si>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</si>
  <si>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</si>
  <si>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</si>
  <si>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</si>
  <si>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</si>
  <si>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</si>
  <si>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</si>
  <si>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</si>
  <si>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</si>
  <si>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</si>
  <si>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</si>
  <si>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теплоснабжения и услуг по передаче тепловой энергии</t>
  </si>
  <si>
    <t xml:space="preserve"> в т.ч. по каждому виду топлива:</t>
  </si>
  <si>
    <t>расходы на топливо</t>
  </si>
  <si>
    <t xml:space="preserve"> - объем приобретения 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</si>
  <si>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</si>
  <si>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</si>
  <si>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</si>
  <si>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</si>
  <si>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</si>
  <si>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</si>
  <si>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</si>
  <si>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</si>
  <si>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</si>
  <si>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</si>
  <si>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</si>
  <si>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</si>
  <si>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</si>
  <si>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</si>
  <si>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</si>
  <si>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</si>
  <si>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</si>
  <si>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</si>
  <si>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</si>
  <si>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Приложение № 1</t>
  </si>
  <si>
    <t>к Приказу КГРЦТ НАО</t>
  </si>
  <si>
    <t>Информация о ценах (тарифах) на регулируемые товары и услуги и надбавках к этим ценам (тарифам)</t>
  </si>
  <si>
    <t>Наименование установленного тарифа (надбавки)</t>
  </si>
  <si>
    <t>Велична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</si>
  <si>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</si>
  <si>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</si>
  <si>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</si>
  <si>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</si>
  <si>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</si>
  <si>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</si>
  <si>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№ 20 от 30.03.2010</t>
  </si>
  <si>
    <t>ОАО "Нарьян-Марский морской торговый порт"</t>
  </si>
  <si>
    <t>НАО</t>
  </si>
  <si>
    <t>г.Нарьян-Мар, ул.Портовая,11</t>
  </si>
  <si>
    <t>2983005535/298301001</t>
  </si>
  <si>
    <t>-</t>
  </si>
  <si>
    <t>ОАО "Нарьян-Марский мораской торговый порт"</t>
  </si>
  <si>
    <t>Прочие расходы</t>
  </si>
  <si>
    <t>Всего</t>
  </si>
  <si>
    <t>Значение показателя (на отпущенную теплоэнергию)</t>
  </si>
  <si>
    <t>полезный отпуск</t>
  </si>
  <si>
    <t>тариф за 1 Гкл.</t>
  </si>
  <si>
    <t>расходы на ремонт (капитальный и текущий) основных производственных средств -материалы)</t>
  </si>
  <si>
    <t>Приказ № 49 от 02.12.2011</t>
  </si>
  <si>
    <t xml:space="preserve">Общественно-политическая газета "Нярьяна-Вындер" № 138 от 10.12.2011 </t>
  </si>
  <si>
    <t>Чемко Иван Васильевич</t>
  </si>
  <si>
    <t>(81853)4-91-22</t>
  </si>
  <si>
    <t>Всего на 2012 год</t>
  </si>
  <si>
    <t>январь-июнь 2012 год</t>
  </si>
  <si>
    <t>июль-август 2012 год</t>
  </si>
  <si>
    <t>сентябрь-декабрь 2012 год</t>
  </si>
  <si>
    <t xml:space="preserve">январь-июнь 2012 год  </t>
  </si>
  <si>
    <t>2012 год (план)</t>
  </si>
  <si>
    <r>
      <t>тонн, м</t>
    </r>
    <r>
      <rPr>
        <vertAlign val="superscript"/>
        <sz val="11"/>
        <rFont val="Times New Roman"/>
        <family val="1"/>
      </rPr>
      <t>3</t>
    </r>
  </si>
  <si>
    <r>
      <t>руб/т(м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</si>
  <si>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Тарифы на тепловую энергию</t>
  </si>
  <si>
    <t>1.1.</t>
  </si>
  <si>
    <t>- потребители, оплачивающие производство и передачу тепловой энергии</t>
  </si>
  <si>
    <t>1.1.1.</t>
  </si>
  <si>
    <t>одноставочный тариф (без учета НДС)</t>
  </si>
  <si>
    <t>руб./Гкал</t>
  </si>
  <si>
    <t>Комитет по государственному регулированию цен Ненецкого автономного округа</t>
  </si>
  <si>
    <t>с 01.01.2012 по 30.06.2012</t>
  </si>
  <si>
    <t>Общественно-   
политическая   
газета "Няръяна
вындер" № 138 от 10.12.2011</t>
  </si>
  <si>
    <t>1.1.2.</t>
  </si>
  <si>
    <t xml:space="preserve">с 01.07.2012 по 31.08.2012 </t>
  </si>
  <si>
    <t>1.1.3.</t>
  </si>
  <si>
    <t xml:space="preserve">с 01.09.2012 по 31.12.2012 </t>
  </si>
  <si>
    <t>1.2.</t>
  </si>
  <si>
    <t>- население</t>
  </si>
  <si>
    <t>1.2.1.</t>
  </si>
  <si>
    <t>одноставочный тариф (с учетом НДС)</t>
  </si>
  <si>
    <t>1.2.2.</t>
  </si>
  <si>
    <t>1.2.3.</t>
  </si>
  <si>
    <t>Тарифы на теплоноситель</t>
  </si>
  <si>
    <t>2.1.1.</t>
  </si>
  <si>
    <t>руб./куб. метр теплоносителя</t>
  </si>
  <si>
    <t>Приказ № 51 от 02.12.2011</t>
  </si>
  <si>
    <t>- прочие потребители</t>
  </si>
  <si>
    <t>2.2.1.</t>
  </si>
  <si>
    <t>с 01.01.2012 по 31.12.2012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</si>
</sst>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[$-F800]dddd\,\ mmmm\ dd\,\ yyyy"/>
    <numFmt numFmtId="186" formatCode="0.0%"/>
    <numFmt numFmtId="187" formatCode="0.000"/>
    <numFmt numFmtId="188" formatCode="0.00000"/>
    <numFmt numFmtId="189" formatCode="#,##0.000"/>
    <numFmt numFmtId="190" formatCode="#,##0.0000"/>
    <numFmt numFmtId="191" formatCode="0.0"/>
    <numFmt numFmtId="192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2" applyFont="1" applyBorder="1" applyAlignment="1">
      <alignment wrapText="1"/>
      <protection/>
    </xf>
    <xf numFmtId="0" fontId="4" fillId="0" borderId="10" xfId="52" applyFont="1" applyBorder="1" applyAlignment="1">
      <alignment horizontal="centerContinuous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1" fillId="0" borderId="0" xfId="52" applyFont="1" applyBorder="1" applyAlignment="1">
      <alignment horizontal="center" wrapText="1"/>
      <protection/>
    </xf>
    <xf numFmtId="4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14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87" fontId="6" fillId="0" borderId="12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17" fontId="6" fillId="0" borderId="11" xfId="0" applyNumberFormat="1" applyFont="1" applyBorder="1" applyAlignment="1">
      <alignment vertical="top" wrapText="1"/>
    </xf>
    <xf numFmtId="187" fontId="6" fillId="0" borderId="11" xfId="0" applyNumberFormat="1" applyFont="1" applyBorder="1" applyAlignment="1">
      <alignment horizontal="center" wrapText="1"/>
    </xf>
    <xf numFmtId="186" fontId="6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  <xf numFmtId="190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wrapText="1"/>
    </xf>
    <xf numFmtId="190" fontId="6" fillId="0" borderId="11" xfId="0" applyNumberFormat="1" applyFont="1" applyBorder="1" applyAlignment="1">
      <alignment/>
    </xf>
    <xf numFmtId="190" fontId="6" fillId="0" borderId="11" xfId="0" applyNumberFormat="1" applyFont="1" applyBorder="1" applyAlignment="1">
      <alignment wrapText="1"/>
    </xf>
    <xf numFmtId="189" fontId="6" fillId="0" borderId="11" xfId="0" applyNumberFormat="1" applyFont="1" applyBorder="1" applyAlignment="1">
      <alignment wrapText="1"/>
    </xf>
    <xf numFmtId="186" fontId="6" fillId="0" borderId="11" xfId="0" applyNumberFormat="1" applyFont="1" applyBorder="1" applyAlignment="1">
      <alignment wrapText="1"/>
    </xf>
    <xf numFmtId="191" fontId="6" fillId="0" borderId="11" xfId="0" applyNumberFormat="1" applyFont="1" applyBorder="1" applyAlignment="1">
      <alignment wrapText="1"/>
    </xf>
    <xf numFmtId="4" fontId="6" fillId="0" borderId="14" xfId="0" applyNumberFormat="1" applyFont="1" applyBorder="1" applyAlignment="1">
      <alignment/>
    </xf>
    <xf numFmtId="191" fontId="6" fillId="0" borderId="11" xfId="0" applyNumberFormat="1" applyFont="1" applyBorder="1" applyAlignment="1">
      <alignment/>
    </xf>
    <xf numFmtId="0" fontId="1" fillId="0" borderId="0" xfId="52" applyFont="1" applyBorder="1" applyAlignment="1">
      <alignment horizontal="center" wrapText="1"/>
      <protection/>
    </xf>
    <xf numFmtId="0" fontId="1" fillId="0" borderId="14" xfId="52" applyFont="1" applyFill="1" applyBorder="1" applyAlignment="1" applyProtection="1">
      <alignment horizontal="center" vertical="center" wrapText="1"/>
      <protection locked="0"/>
    </xf>
    <xf numFmtId="0" fontId="1" fillId="0" borderId="15" xfId="52" applyFont="1" applyFill="1" applyBorder="1" applyAlignment="1" applyProtection="1">
      <alignment horizontal="center" vertical="center" wrapText="1"/>
      <protection locked="0"/>
    </xf>
    <xf numFmtId="0" fontId="1" fillId="0" borderId="13" xfId="52" applyFont="1" applyFill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6" fillId="0" borderId="0" xfId="53" applyFont="1" applyAlignment="1">
      <alignment horizontal="right"/>
      <protection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/>
      <protection/>
    </xf>
    <xf numFmtId="0" fontId="5" fillId="0" borderId="16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49" fontId="1" fillId="0" borderId="11" xfId="52" applyNumberFormat="1" applyFont="1" applyBorder="1" applyAlignment="1">
      <alignment vertical="center"/>
      <protection/>
    </xf>
    <xf numFmtId="0" fontId="2" fillId="0" borderId="11" xfId="53" applyFont="1" applyBorder="1">
      <alignment/>
      <protection/>
    </xf>
    <xf numFmtId="0" fontId="2" fillId="0" borderId="0" xfId="53" applyFont="1" applyBorder="1">
      <alignment/>
      <protection/>
    </xf>
    <xf numFmtId="0" fontId="1" fillId="0" borderId="13" xfId="52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4" fontId="1" fillId="0" borderId="11" xfId="52" applyNumberFormat="1" applyFont="1" applyBorder="1" applyAlignment="1">
      <alignment horizontal="center" vertical="center" wrapText="1"/>
      <protection/>
    </xf>
    <xf numFmtId="0" fontId="5" fillId="0" borderId="14" xfId="52" applyFont="1" applyFill="1" applyBorder="1" applyAlignment="1" applyProtection="1">
      <alignment horizontal="left" vertical="center"/>
      <protection locked="0"/>
    </xf>
    <xf numFmtId="0" fontId="5" fillId="0" borderId="14" xfId="52" applyFont="1" applyBorder="1" applyAlignment="1">
      <alignment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3"/>
  <sheetViews>
    <sheetView tabSelected="1" zoomScalePageLayoutView="0" workbookViewId="0" topLeftCell="A16">
      <selection activeCell="E26" sqref="E26"/>
    </sheetView>
  </sheetViews>
  <sheetFormatPr defaultColWidth="9.125" defaultRowHeight="12.75"/>
  <cols>
    <col min="1" max="1" width="4.375" style="1" customWidth="1"/>
    <col min="2" max="2" width="22.75390625" style="1" customWidth="1"/>
    <col min="3" max="3" width="15.25390625" style="1" customWidth="1"/>
    <col min="4" max="4" width="12.50390625" style="1" customWidth="1"/>
    <col min="5" max="5" width="24.00390625" style="1" customWidth="1"/>
    <col min="6" max="6" width="15.50390625" style="1" customWidth="1"/>
    <col min="7" max="7" width="14.625" style="1" customWidth="1"/>
    <col min="8" max="8" width="22.00390625" style="1" customWidth="1"/>
    <col min="9" max="16384" width="9.125" style="1" customWidth="1"/>
  </cols>
  <sheetData>
    <row r="1" ht="15">
      <c r="H1" s="5" t="s">
        <v>111</v>
      </c>
    </row>
    <row r="2" ht="15">
      <c r="H2" s="5" t="s">
        <v>112</v>
      </c>
    </row>
    <row r="3" ht="15">
      <c r="H3" s="5" t="s">
        <v>122</v>
      </c>
    </row>
    <row r="6" spans="1:10" ht="18">
      <c r="A6" s="59" t="s">
        <v>113</v>
      </c>
      <c r="B6" s="59"/>
      <c r="C6" s="59"/>
      <c r="D6" s="59"/>
      <c r="E6" s="59"/>
      <c r="F6" s="59"/>
      <c r="G6" s="59"/>
      <c r="H6" s="59"/>
      <c r="I6" s="2"/>
      <c r="J6" s="2"/>
    </row>
    <row r="7" spans="1:10" ht="18">
      <c r="A7" s="6"/>
      <c r="B7" s="59" t="s">
        <v>128</v>
      </c>
      <c r="C7" s="59"/>
      <c r="D7" s="59"/>
      <c r="E7" s="59"/>
      <c r="F7" s="59"/>
      <c r="G7" s="59"/>
      <c r="H7" s="6"/>
      <c r="I7" s="2"/>
      <c r="J7" s="2"/>
    </row>
    <row r="8" spans="1:6" ht="20.25">
      <c r="A8" s="3"/>
      <c r="B8" s="3"/>
      <c r="C8" s="3"/>
      <c r="D8" s="3"/>
      <c r="E8" s="3"/>
      <c r="F8" s="3"/>
    </row>
    <row r="9" spans="1:8" ht="101.25" customHeight="1">
      <c r="A9" s="4" t="s">
        <v>9</v>
      </c>
      <c r="B9" s="4" t="s">
        <v>114</v>
      </c>
      <c r="C9" s="4" t="s">
        <v>11</v>
      </c>
      <c r="D9" s="4" t="s">
        <v>115</v>
      </c>
      <c r="E9" s="4" t="s">
        <v>116</v>
      </c>
      <c r="F9" s="4" t="s">
        <v>117</v>
      </c>
      <c r="G9" s="4" t="s">
        <v>118</v>
      </c>
      <c r="H9" s="4" t="s">
        <v>119</v>
      </c>
    </row>
    <row r="10" spans="1:8" s="79" customFormat="1" ht="15" customHeight="1">
      <c r="A10" s="75" t="s">
        <v>66</v>
      </c>
      <c r="B10" s="76" t="s">
        <v>147</v>
      </c>
      <c r="C10" s="77"/>
      <c r="D10" s="75"/>
      <c r="E10" s="75"/>
      <c r="F10" s="75"/>
      <c r="G10" s="75"/>
      <c r="H10" s="78"/>
    </row>
    <row r="11" spans="1:8" s="82" customFormat="1" ht="15">
      <c r="A11" s="4" t="s">
        <v>148</v>
      </c>
      <c r="B11" s="80" t="s">
        <v>149</v>
      </c>
      <c r="C11" s="81"/>
      <c r="D11" s="81"/>
      <c r="E11" s="81"/>
      <c r="F11" s="81"/>
      <c r="G11" s="81"/>
      <c r="H11" s="81"/>
    </row>
    <row r="12" spans="1:8" s="82" customFormat="1" ht="30.75" customHeight="1">
      <c r="A12" s="83" t="s">
        <v>150</v>
      </c>
      <c r="B12" s="84" t="s">
        <v>151</v>
      </c>
      <c r="C12" s="85" t="s">
        <v>152</v>
      </c>
      <c r="D12" s="7">
        <v>2116</v>
      </c>
      <c r="E12" s="86" t="s">
        <v>153</v>
      </c>
      <c r="F12" s="60" t="s">
        <v>135</v>
      </c>
      <c r="G12" s="4" t="s">
        <v>154</v>
      </c>
      <c r="H12" s="63" t="s">
        <v>136</v>
      </c>
    </row>
    <row r="13" spans="1:8" s="82" customFormat="1" ht="30.75" customHeight="1">
      <c r="A13" s="4" t="s">
        <v>156</v>
      </c>
      <c r="B13" s="84" t="s">
        <v>151</v>
      </c>
      <c r="C13" s="87"/>
      <c r="D13" s="7">
        <v>2200</v>
      </c>
      <c r="E13" s="86"/>
      <c r="F13" s="61"/>
      <c r="G13" s="4" t="s">
        <v>157</v>
      </c>
      <c r="H13" s="64"/>
    </row>
    <row r="14" spans="1:8" s="82" customFormat="1" ht="31.5" customHeight="1">
      <c r="A14" s="4" t="s">
        <v>158</v>
      </c>
      <c r="B14" s="84" t="s">
        <v>151</v>
      </c>
      <c r="C14" s="88"/>
      <c r="D14" s="7">
        <v>2262</v>
      </c>
      <c r="E14" s="86"/>
      <c r="F14" s="62"/>
      <c r="G14" s="4" t="s">
        <v>159</v>
      </c>
      <c r="H14" s="65"/>
    </row>
    <row r="15" spans="1:8" s="82" customFormat="1" ht="15">
      <c r="A15" s="4" t="s">
        <v>160</v>
      </c>
      <c r="B15" s="84" t="s">
        <v>161</v>
      </c>
      <c r="C15" s="89"/>
      <c r="D15" s="90"/>
      <c r="E15" s="89"/>
      <c r="F15" s="4"/>
      <c r="G15" s="4"/>
      <c r="H15" s="4"/>
    </row>
    <row r="16" spans="1:8" s="82" customFormat="1" ht="31.5" customHeight="1">
      <c r="A16" s="4" t="s">
        <v>162</v>
      </c>
      <c r="B16" s="84" t="s">
        <v>163</v>
      </c>
      <c r="C16" s="85" t="s">
        <v>152</v>
      </c>
      <c r="D16" s="90">
        <v>2496.88</v>
      </c>
      <c r="E16" s="85" t="s">
        <v>153</v>
      </c>
      <c r="F16" s="60" t="s">
        <v>135</v>
      </c>
      <c r="G16" s="4" t="s">
        <v>154</v>
      </c>
      <c r="H16" s="63" t="s">
        <v>136</v>
      </c>
    </row>
    <row r="17" spans="1:8" s="82" customFormat="1" ht="31.5" customHeight="1">
      <c r="A17" s="4" t="s">
        <v>164</v>
      </c>
      <c r="B17" s="84" t="s">
        <v>163</v>
      </c>
      <c r="C17" s="87"/>
      <c r="D17" s="90">
        <v>2596</v>
      </c>
      <c r="E17" s="87"/>
      <c r="F17" s="61"/>
      <c r="G17" s="4" t="s">
        <v>157</v>
      </c>
      <c r="H17" s="64"/>
    </row>
    <row r="18" spans="1:8" s="82" customFormat="1" ht="30.75">
      <c r="A18" s="4" t="s">
        <v>165</v>
      </c>
      <c r="B18" s="84" t="s">
        <v>163</v>
      </c>
      <c r="C18" s="88"/>
      <c r="D18" s="90">
        <v>2669.16</v>
      </c>
      <c r="E18" s="87"/>
      <c r="F18" s="62"/>
      <c r="G18" s="4" t="s">
        <v>159</v>
      </c>
      <c r="H18" s="65"/>
    </row>
    <row r="19" spans="1:8" s="79" customFormat="1" ht="15">
      <c r="A19" s="78" t="s">
        <v>67</v>
      </c>
      <c r="B19" s="91" t="s">
        <v>166</v>
      </c>
      <c r="C19" s="92"/>
      <c r="D19" s="93"/>
      <c r="E19" s="75"/>
      <c r="F19" s="75"/>
      <c r="G19" s="78"/>
      <c r="H19" s="78"/>
    </row>
    <row r="20" spans="1:8" s="82" customFormat="1" ht="15">
      <c r="A20" s="4" t="s">
        <v>13</v>
      </c>
      <c r="B20" s="84" t="s">
        <v>161</v>
      </c>
      <c r="C20" s="81"/>
      <c r="D20" s="81"/>
      <c r="E20" s="86" t="s">
        <v>153</v>
      </c>
      <c r="F20" s="86" t="s">
        <v>169</v>
      </c>
      <c r="G20" s="81"/>
      <c r="H20" s="86" t="s">
        <v>155</v>
      </c>
    </row>
    <row r="21" spans="1:8" s="82" customFormat="1" ht="30.75">
      <c r="A21" s="83" t="s">
        <v>167</v>
      </c>
      <c r="B21" s="84" t="s">
        <v>163</v>
      </c>
      <c r="C21" s="4" t="s">
        <v>168</v>
      </c>
      <c r="D21" s="90">
        <v>8.21</v>
      </c>
      <c r="E21" s="86"/>
      <c r="F21" s="86"/>
      <c r="G21" s="4" t="s">
        <v>172</v>
      </c>
      <c r="H21" s="86"/>
    </row>
    <row r="22" spans="1:8" s="82" customFormat="1" ht="15">
      <c r="A22" s="4" t="s">
        <v>14</v>
      </c>
      <c r="B22" s="84" t="s">
        <v>170</v>
      </c>
      <c r="C22" s="4"/>
      <c r="D22" s="81"/>
      <c r="E22" s="86"/>
      <c r="F22" s="86"/>
      <c r="G22" s="4"/>
      <c r="H22" s="86"/>
    </row>
    <row r="23" spans="1:8" s="82" customFormat="1" ht="30.75">
      <c r="A23" s="4" t="s">
        <v>171</v>
      </c>
      <c r="B23" s="84" t="s">
        <v>151</v>
      </c>
      <c r="C23" s="4" t="s">
        <v>168</v>
      </c>
      <c r="D23" s="90">
        <v>6.96</v>
      </c>
      <c r="E23" s="86"/>
      <c r="F23" s="86"/>
      <c r="G23" s="4" t="s">
        <v>172</v>
      </c>
      <c r="H23" s="86"/>
    </row>
  </sheetData>
  <sheetProtection/>
  <mergeCells count="13">
    <mergeCell ref="E20:E23"/>
    <mergeCell ref="H20:H23"/>
    <mergeCell ref="C12:C14"/>
    <mergeCell ref="E12:E14"/>
    <mergeCell ref="F12:F14"/>
    <mergeCell ref="H12:H14"/>
    <mergeCell ref="C16:C18"/>
    <mergeCell ref="E16:E18"/>
    <mergeCell ref="F16:F18"/>
    <mergeCell ref="H16:H18"/>
    <mergeCell ref="A6:H6"/>
    <mergeCell ref="B7:G7"/>
    <mergeCell ref="F20:F2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69"/>
  <sheetViews>
    <sheetView zoomScalePageLayoutView="0" workbookViewId="0" topLeftCell="A52">
      <selection activeCell="K58" sqref="K58"/>
    </sheetView>
  </sheetViews>
  <sheetFormatPr defaultColWidth="9.125" defaultRowHeight="12.75" outlineLevelCol="1"/>
  <cols>
    <col min="1" max="1" width="5.875" style="39" customWidth="1"/>
    <col min="2" max="2" width="45.50390625" style="39" customWidth="1"/>
    <col min="3" max="3" width="10.625" style="39" customWidth="1"/>
    <col min="4" max="4" width="14.00390625" style="40" hidden="1" customWidth="1"/>
    <col min="5" max="5" width="9.625" style="39" customWidth="1"/>
    <col min="6" max="6" width="10.00390625" style="39" hidden="1" customWidth="1"/>
    <col min="7" max="7" width="9.50390625" style="39" customWidth="1"/>
    <col min="8" max="8" width="9.875" style="39" customWidth="1"/>
    <col min="9" max="9" width="9.625" style="39" hidden="1" customWidth="1"/>
    <col min="10" max="10" width="9.875" style="39" customWidth="1"/>
    <col min="11" max="11" width="10.125" style="39" customWidth="1"/>
    <col min="12" max="12" width="12.50390625" style="39" hidden="1" customWidth="1" outlineLevel="1"/>
    <col min="13" max="14" width="0" style="39" hidden="1" customWidth="1" outlineLevel="1"/>
    <col min="15" max="15" width="9.125" style="39" customWidth="1" collapsed="1"/>
    <col min="16" max="16384" width="9.125" style="39" customWidth="1"/>
  </cols>
  <sheetData>
    <row r="1" spans="8:10" ht="17.25" customHeight="1">
      <c r="H1" s="69" t="s">
        <v>54</v>
      </c>
      <c r="I1" s="69"/>
      <c r="J1" s="69"/>
    </row>
    <row r="2" spans="8:10" ht="17.25" customHeight="1">
      <c r="H2" s="69" t="s">
        <v>112</v>
      </c>
      <c r="I2" s="69"/>
      <c r="J2" s="69"/>
    </row>
    <row r="3" spans="8:10" ht="18" customHeight="1">
      <c r="H3" s="69" t="s">
        <v>122</v>
      </c>
      <c r="I3" s="69"/>
      <c r="J3" s="69"/>
    </row>
    <row r="4" ht="10.5" customHeight="1">
      <c r="D4" s="41"/>
    </row>
    <row r="5" spans="1:10" ht="12.75" customHeight="1">
      <c r="A5" s="66" t="s">
        <v>121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4.25" customHeight="1">
      <c r="A6" s="66" t="s">
        <v>120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4.25" customHeight="1">
      <c r="A7" s="66" t="s">
        <v>88</v>
      </c>
      <c r="B7" s="66"/>
      <c r="C7" s="66"/>
      <c r="D7" s="66"/>
      <c r="E7" s="66"/>
      <c r="F7" s="66"/>
      <c r="G7" s="66"/>
      <c r="H7" s="66"/>
      <c r="I7" s="66"/>
      <c r="J7" s="66"/>
    </row>
    <row r="8" spans="1:4" ht="16.5" customHeight="1">
      <c r="A8" s="29"/>
      <c r="B8" s="30"/>
      <c r="C8" s="30"/>
      <c r="D8" s="31"/>
    </row>
    <row r="9" spans="1:10" ht="16.5" customHeight="1">
      <c r="A9" s="29"/>
      <c r="B9" s="32" t="s">
        <v>3</v>
      </c>
      <c r="C9" s="66" t="s">
        <v>123</v>
      </c>
      <c r="D9" s="66"/>
      <c r="E9" s="66"/>
      <c r="F9" s="66"/>
      <c r="G9" s="66"/>
      <c r="H9" s="66"/>
      <c r="I9" s="66"/>
      <c r="J9" s="66"/>
    </row>
    <row r="10" spans="1:10" ht="14.25" customHeight="1">
      <c r="A10" s="29"/>
      <c r="B10" s="29" t="s">
        <v>4</v>
      </c>
      <c r="C10" s="67" t="s">
        <v>124</v>
      </c>
      <c r="D10" s="67"/>
      <c r="E10" s="67"/>
      <c r="F10" s="67"/>
      <c r="G10" s="67"/>
      <c r="H10" s="67"/>
      <c r="I10" s="67"/>
      <c r="J10" s="67"/>
    </row>
    <row r="11" spans="1:10" ht="15.75" customHeight="1">
      <c r="A11" s="29"/>
      <c r="B11" s="29" t="s">
        <v>5</v>
      </c>
      <c r="C11" s="67" t="s">
        <v>125</v>
      </c>
      <c r="D11" s="67"/>
      <c r="E11" s="67"/>
      <c r="F11" s="67"/>
      <c r="G11" s="67"/>
      <c r="H11" s="67"/>
      <c r="I11" s="67"/>
      <c r="J11" s="67"/>
    </row>
    <row r="12" spans="1:10" ht="16.5" customHeight="1">
      <c r="A12" s="29"/>
      <c r="B12" s="29" t="s">
        <v>6</v>
      </c>
      <c r="C12" s="67" t="s">
        <v>137</v>
      </c>
      <c r="D12" s="67"/>
      <c r="E12" s="67"/>
      <c r="F12" s="67"/>
      <c r="G12" s="67"/>
      <c r="H12" s="67"/>
      <c r="I12" s="67"/>
      <c r="J12" s="67"/>
    </row>
    <row r="13" spans="1:10" ht="16.5" customHeight="1">
      <c r="A13" s="29"/>
      <c r="B13" s="29" t="s">
        <v>7</v>
      </c>
      <c r="C13" s="67" t="s">
        <v>138</v>
      </c>
      <c r="D13" s="67"/>
      <c r="E13" s="67"/>
      <c r="F13" s="67"/>
      <c r="G13" s="67"/>
      <c r="H13" s="67"/>
      <c r="I13" s="67"/>
      <c r="J13" s="67"/>
    </row>
    <row r="14" spans="1:10" ht="14.25" customHeight="1">
      <c r="A14" s="29"/>
      <c r="B14" s="29" t="s">
        <v>82</v>
      </c>
      <c r="C14" s="67" t="s">
        <v>126</v>
      </c>
      <c r="D14" s="67"/>
      <c r="E14" s="67"/>
      <c r="F14" s="67"/>
      <c r="G14" s="67"/>
      <c r="H14" s="67"/>
      <c r="I14" s="67"/>
      <c r="J14" s="67"/>
    </row>
    <row r="15" spans="1:10" ht="14.25" customHeight="1">
      <c r="A15" s="29"/>
      <c r="B15" s="29" t="s">
        <v>8</v>
      </c>
      <c r="C15" s="68">
        <v>1078383000068</v>
      </c>
      <c r="D15" s="68"/>
      <c r="E15" s="68"/>
      <c r="F15" s="68"/>
      <c r="G15" s="68"/>
      <c r="H15" s="68"/>
      <c r="I15" s="68"/>
      <c r="J15" s="68"/>
    </row>
    <row r="16" spans="1:10" ht="26.25" customHeight="1">
      <c r="A16" s="29"/>
      <c r="B16" s="29" t="s">
        <v>81</v>
      </c>
      <c r="C16" s="74" t="s">
        <v>144</v>
      </c>
      <c r="D16" s="74"/>
      <c r="E16" s="74"/>
      <c r="F16" s="74"/>
      <c r="G16" s="74"/>
      <c r="H16" s="74"/>
      <c r="I16" s="74"/>
      <c r="J16" s="74"/>
    </row>
    <row r="17" spans="1:5" ht="13.5">
      <c r="A17" s="29"/>
      <c r="B17" s="29"/>
      <c r="C17" s="28"/>
      <c r="D17" s="28"/>
      <c r="E17" s="28"/>
    </row>
    <row r="18" spans="1:10" ht="27" customHeight="1">
      <c r="A18" s="71" t="s">
        <v>9</v>
      </c>
      <c r="B18" s="71" t="s">
        <v>10</v>
      </c>
      <c r="C18" s="72" t="s">
        <v>11</v>
      </c>
      <c r="D18" s="9"/>
      <c r="E18" s="70" t="s">
        <v>131</v>
      </c>
      <c r="F18" s="70"/>
      <c r="G18" s="70"/>
      <c r="H18" s="70"/>
      <c r="I18" s="70"/>
      <c r="J18" s="70"/>
    </row>
    <row r="19" spans="1:14" ht="51" customHeight="1">
      <c r="A19" s="71"/>
      <c r="B19" s="71"/>
      <c r="C19" s="73"/>
      <c r="D19" s="8" t="s">
        <v>130</v>
      </c>
      <c r="E19" s="8" t="s">
        <v>139</v>
      </c>
      <c r="F19" s="8" t="s">
        <v>143</v>
      </c>
      <c r="G19" s="8" t="s">
        <v>140</v>
      </c>
      <c r="H19" s="8" t="s">
        <v>141</v>
      </c>
      <c r="I19" s="8" t="s">
        <v>142</v>
      </c>
      <c r="J19" s="8" t="s">
        <v>142</v>
      </c>
      <c r="K19" s="33"/>
      <c r="L19" s="42">
        <v>4.408</v>
      </c>
      <c r="M19" s="37" t="s">
        <v>132</v>
      </c>
      <c r="N19" s="37"/>
    </row>
    <row r="20" spans="1:13" ht="15" customHeight="1">
      <c r="A20" s="11" t="s">
        <v>66</v>
      </c>
      <c r="B20" s="12" t="s">
        <v>15</v>
      </c>
      <c r="C20" s="13" t="s">
        <v>16</v>
      </c>
      <c r="D20" s="14">
        <v>8197.217</v>
      </c>
      <c r="E20" s="43">
        <f>E58*L20</f>
        <v>8197.251761000001</v>
      </c>
      <c r="F20" s="43">
        <v>4732.691</v>
      </c>
      <c r="G20" s="43">
        <f>G58*L22</f>
        <v>4732.793505</v>
      </c>
      <c r="H20" s="43">
        <f>H58*L25</f>
        <v>531.08</v>
      </c>
      <c r="I20" s="43">
        <f>I58*L28</f>
        <v>2933.3859899999998</v>
      </c>
      <c r="J20" s="43">
        <f>J58*L28</f>
        <v>2933.3859899999998</v>
      </c>
      <c r="K20" s="34"/>
      <c r="L20" s="39">
        <v>2171.63</v>
      </c>
      <c r="M20" s="39" t="s">
        <v>133</v>
      </c>
    </row>
    <row r="21" spans="1:12" ht="42.75" customHeight="1">
      <c r="A21" s="11" t="s">
        <v>67</v>
      </c>
      <c r="B21" s="12" t="s">
        <v>1</v>
      </c>
      <c r="C21" s="13" t="s">
        <v>16</v>
      </c>
      <c r="D21" s="14">
        <v>8016.9</v>
      </c>
      <c r="E21" s="43">
        <f aca="true" t="shared" si="0" ref="E21:J21">E23+E28+E32+E33+E34+E35+E36+E37+E39+E41+E42</f>
        <v>8016.522412822141</v>
      </c>
      <c r="F21" s="43">
        <f t="shared" si="0"/>
        <v>4909.845</v>
      </c>
      <c r="G21" s="43">
        <f t="shared" si="0"/>
        <v>4268.31688061883</v>
      </c>
      <c r="H21" s="43">
        <f t="shared" si="0"/>
        <v>967.852</v>
      </c>
      <c r="I21" s="43">
        <f t="shared" si="0"/>
        <v>3282.2801508</v>
      </c>
      <c r="J21" s="43">
        <f t="shared" si="0"/>
        <v>2783.0657178351516</v>
      </c>
      <c r="K21" s="35"/>
      <c r="L21" s="39">
        <v>2.6479</v>
      </c>
    </row>
    <row r="22" spans="1:12" ht="29.25" customHeight="1">
      <c r="A22" s="15" t="s">
        <v>13</v>
      </c>
      <c r="B22" s="16" t="s">
        <v>18</v>
      </c>
      <c r="C22" s="10" t="s">
        <v>16</v>
      </c>
      <c r="D22" s="17"/>
      <c r="E22" s="44"/>
      <c r="F22" s="45"/>
      <c r="G22" s="45"/>
      <c r="H22" s="19" t="s">
        <v>127</v>
      </c>
      <c r="I22" s="45"/>
      <c r="J22" s="44"/>
      <c r="K22" s="35"/>
      <c r="L22" s="39">
        <v>2116.35</v>
      </c>
    </row>
    <row r="23" spans="1:11" ht="13.5">
      <c r="A23" s="15" t="s">
        <v>14</v>
      </c>
      <c r="B23" s="16" t="s">
        <v>90</v>
      </c>
      <c r="C23" s="10" t="s">
        <v>16</v>
      </c>
      <c r="D23" s="17">
        <v>1929.597</v>
      </c>
      <c r="E23" s="45">
        <f>E25*E26</f>
        <v>1652.3313378334844</v>
      </c>
      <c r="F23" s="45">
        <v>1200.002</v>
      </c>
      <c r="G23" s="45">
        <f>G26*G25</f>
        <v>1013.4748093946145</v>
      </c>
      <c r="H23" s="45"/>
      <c r="I23" s="45">
        <f>I25*I26</f>
        <v>729.5916708</v>
      </c>
      <c r="J23" s="45">
        <f>J25*J26</f>
        <v>640.6777082373746</v>
      </c>
      <c r="K23" s="35"/>
    </row>
    <row r="24" spans="1:12" ht="13.5">
      <c r="A24" s="11"/>
      <c r="B24" s="16" t="s">
        <v>89</v>
      </c>
      <c r="C24" s="10"/>
      <c r="D24" s="10"/>
      <c r="E24" s="45"/>
      <c r="F24" s="45"/>
      <c r="G24" s="45"/>
      <c r="H24" s="45"/>
      <c r="I24" s="45"/>
      <c r="J24" s="45"/>
      <c r="K24" s="35"/>
      <c r="L24" s="39">
        <v>0.2414</v>
      </c>
    </row>
    <row r="25" spans="1:12" ht="16.5">
      <c r="A25" s="11"/>
      <c r="B25" s="16" t="s">
        <v>91</v>
      </c>
      <c r="C25" s="10" t="s">
        <v>145</v>
      </c>
      <c r="D25" s="17">
        <v>782.5</v>
      </c>
      <c r="E25" s="57">
        <f>D25/L19*D58</f>
        <v>670.0777563520871</v>
      </c>
      <c r="F25" s="45">
        <v>508.64</v>
      </c>
      <c r="G25" s="45">
        <f>F25/L21*G58</f>
        <v>429.5749960345934</v>
      </c>
      <c r="H25" s="45"/>
      <c r="I25" s="45">
        <v>273.88</v>
      </c>
      <c r="J25" s="45">
        <f>E25-G25</f>
        <v>240.5027603174937</v>
      </c>
      <c r="K25" s="35"/>
      <c r="L25" s="39">
        <v>2200</v>
      </c>
    </row>
    <row r="26" spans="1:11" ht="16.5">
      <c r="A26" s="11"/>
      <c r="B26" s="16" t="s">
        <v>92</v>
      </c>
      <c r="C26" s="10" t="s">
        <v>146</v>
      </c>
      <c r="D26" s="20">
        <v>2.46588</v>
      </c>
      <c r="E26" s="46">
        <f>D26</f>
        <v>2.46588</v>
      </c>
      <c r="F26" s="47">
        <v>2.35925</v>
      </c>
      <c r="G26" s="47">
        <v>2.35925</v>
      </c>
      <c r="H26" s="45"/>
      <c r="I26" s="48">
        <v>2.66391</v>
      </c>
      <c r="J26" s="48">
        <f>I26</f>
        <v>2.66391</v>
      </c>
      <c r="K26" s="35"/>
    </row>
    <row r="27" spans="1:12" ht="13.5">
      <c r="A27" s="11"/>
      <c r="B27" s="16" t="s">
        <v>93</v>
      </c>
      <c r="C27" s="10" t="s">
        <v>12</v>
      </c>
      <c r="D27" s="10"/>
      <c r="E27" s="49"/>
      <c r="F27" s="45"/>
      <c r="G27" s="45"/>
      <c r="H27" s="45"/>
      <c r="I27" s="45"/>
      <c r="J27" s="44"/>
      <c r="K27" s="35"/>
      <c r="L27" s="39">
        <v>1.5187</v>
      </c>
    </row>
    <row r="28" spans="1:12" ht="41.25">
      <c r="A28" s="11" t="s">
        <v>17</v>
      </c>
      <c r="B28" s="16" t="s">
        <v>2</v>
      </c>
      <c r="C28" s="10" t="s">
        <v>16</v>
      </c>
      <c r="D28" s="21">
        <v>598.6</v>
      </c>
      <c r="E28" s="50">
        <f>E30*E29</f>
        <v>512.5760867627041</v>
      </c>
      <c r="F28" s="50">
        <v>363.583</v>
      </c>
      <c r="G28" s="50">
        <f>G30*G29</f>
        <v>307.0661781768949</v>
      </c>
      <c r="H28" s="50"/>
      <c r="I28" s="50">
        <f>I29*I30</f>
        <v>235.04048</v>
      </c>
      <c r="J28" s="50">
        <f>J29*J30</f>
        <v>206.4009144191447</v>
      </c>
      <c r="K28" s="35"/>
      <c r="L28" s="39">
        <v>2261.67</v>
      </c>
    </row>
    <row r="29" spans="1:11" ht="13.5">
      <c r="A29" s="11"/>
      <c r="B29" s="16" t="s">
        <v>94</v>
      </c>
      <c r="C29" s="10" t="s">
        <v>19</v>
      </c>
      <c r="D29" s="10">
        <v>3.815</v>
      </c>
      <c r="E29" s="16">
        <v>3.815</v>
      </c>
      <c r="F29" s="48">
        <v>3.565</v>
      </c>
      <c r="G29" s="48">
        <v>3.565</v>
      </c>
      <c r="H29" s="48">
        <v>4.28</v>
      </c>
      <c r="I29" s="48">
        <v>4.28</v>
      </c>
      <c r="J29" s="48">
        <f>I29</f>
        <v>4.28</v>
      </c>
      <c r="K29" s="35"/>
    </row>
    <row r="30" spans="1:11" ht="13.5">
      <c r="A30" s="11"/>
      <c r="B30" s="16" t="s">
        <v>95</v>
      </c>
      <c r="C30" s="10" t="s">
        <v>20</v>
      </c>
      <c r="D30" s="21">
        <v>156.9</v>
      </c>
      <c r="E30" s="50">
        <f>D30/L19*D58</f>
        <v>134.35808303085298</v>
      </c>
      <c r="F30" s="45">
        <v>101.9868</v>
      </c>
      <c r="G30" s="45">
        <f>F30/L21*G58</f>
        <v>86.13357031609955</v>
      </c>
      <c r="H30" s="45"/>
      <c r="I30" s="45">
        <v>54.916</v>
      </c>
      <c r="J30" s="45">
        <f>E30-G30</f>
        <v>48.22451271475343</v>
      </c>
      <c r="K30" s="35"/>
    </row>
    <row r="31" spans="1:11" ht="27">
      <c r="A31" s="11" t="s">
        <v>24</v>
      </c>
      <c r="B31" s="16" t="s">
        <v>21</v>
      </c>
      <c r="C31" s="10" t="s">
        <v>16</v>
      </c>
      <c r="D31" s="10" t="s">
        <v>127</v>
      </c>
      <c r="E31" s="44"/>
      <c r="F31" s="45"/>
      <c r="G31" s="45"/>
      <c r="H31" s="45"/>
      <c r="I31" s="45"/>
      <c r="J31" s="44"/>
      <c r="K31" s="35"/>
    </row>
    <row r="32" spans="1:11" ht="13.5">
      <c r="A32" s="11" t="s">
        <v>26</v>
      </c>
      <c r="B32" s="16" t="s">
        <v>129</v>
      </c>
      <c r="C32" s="10" t="s">
        <v>16</v>
      </c>
      <c r="D32" s="21">
        <v>102.347</v>
      </c>
      <c r="E32" s="45">
        <f>D32/L$19*D$58</f>
        <v>87.64274521324863</v>
      </c>
      <c r="F32" s="45">
        <v>51.174</v>
      </c>
      <c r="G32" s="45">
        <f>F32/L$21*G$58</f>
        <v>43.21931198308093</v>
      </c>
      <c r="H32" s="45">
        <v>17.058</v>
      </c>
      <c r="I32" s="45">
        <v>34.116</v>
      </c>
      <c r="J32" s="51">
        <f aca="true" t="shared" si="1" ref="J32:J40">E32-G32-H32</f>
        <v>27.365433230167703</v>
      </c>
      <c r="K32" s="35"/>
    </row>
    <row r="33" spans="1:11" ht="27">
      <c r="A33" s="11" t="s">
        <v>28</v>
      </c>
      <c r="B33" s="23" t="s">
        <v>69</v>
      </c>
      <c r="C33" s="10" t="s">
        <v>16</v>
      </c>
      <c r="D33" s="17">
        <v>3448.08</v>
      </c>
      <c r="E33" s="45">
        <f>D33/L$19*D$58</f>
        <v>2952.692281306715</v>
      </c>
      <c r="F33" s="45">
        <v>1545.115</v>
      </c>
      <c r="G33" s="45">
        <f aca="true" t="shared" si="2" ref="G33:G42">F33/L$21*G$58</f>
        <v>1304.9362417387363</v>
      </c>
      <c r="H33" s="45">
        <v>541.305</v>
      </c>
      <c r="I33" s="45">
        <v>1361.66</v>
      </c>
      <c r="J33" s="51">
        <f t="shared" si="1"/>
        <v>1106.4510395679786</v>
      </c>
      <c r="K33" s="35"/>
    </row>
    <row r="34" spans="1:11" ht="27">
      <c r="A34" s="11" t="s">
        <v>29</v>
      </c>
      <c r="B34" s="23" t="s">
        <v>70</v>
      </c>
      <c r="C34" s="10" t="s">
        <v>16</v>
      </c>
      <c r="D34" s="21">
        <v>1072.353</v>
      </c>
      <c r="E34" s="45">
        <f>D34/L$19*D$58</f>
        <v>918.2874022459166</v>
      </c>
      <c r="F34" s="45">
        <v>480.531</v>
      </c>
      <c r="G34" s="45">
        <f t="shared" si="2"/>
        <v>405.8353696514219</v>
      </c>
      <c r="H34" s="45">
        <v>168.346</v>
      </c>
      <c r="I34" s="45">
        <v>423.476</v>
      </c>
      <c r="J34" s="51">
        <f t="shared" si="1"/>
        <v>344.10603259449476</v>
      </c>
      <c r="K34" s="35"/>
    </row>
    <row r="35" spans="1:11" ht="27">
      <c r="A35" s="11" t="s">
        <v>30</v>
      </c>
      <c r="B35" s="23" t="s">
        <v>71</v>
      </c>
      <c r="C35" s="10" t="s">
        <v>16</v>
      </c>
      <c r="D35" s="10">
        <v>71.322</v>
      </c>
      <c r="E35" s="45">
        <f>D35/L$19*D$58</f>
        <v>61.075125544464605</v>
      </c>
      <c r="F35" s="45">
        <v>35.661</v>
      </c>
      <c r="G35" s="45">
        <f t="shared" si="2"/>
        <v>30.117713773178746</v>
      </c>
      <c r="H35" s="45">
        <v>11.887</v>
      </c>
      <c r="I35" s="45">
        <v>23.774</v>
      </c>
      <c r="J35" s="51">
        <f t="shared" si="1"/>
        <v>19.07041177128586</v>
      </c>
      <c r="K35" s="35"/>
    </row>
    <row r="36" spans="1:11" ht="41.25">
      <c r="A36" s="11" t="s">
        <v>33</v>
      </c>
      <c r="B36" s="16" t="s">
        <v>22</v>
      </c>
      <c r="C36" s="10" t="s">
        <v>16</v>
      </c>
      <c r="D36" s="10">
        <v>171.321</v>
      </c>
      <c r="E36" s="45">
        <f>D36/L$19*D$58</f>
        <v>146.70720932395645</v>
      </c>
      <c r="F36" s="45">
        <v>85.661</v>
      </c>
      <c r="G36" s="45">
        <f t="shared" si="2"/>
        <v>72.34551693795083</v>
      </c>
      <c r="H36" s="45">
        <v>28.554</v>
      </c>
      <c r="I36" s="45">
        <v>57.107</v>
      </c>
      <c r="J36" s="51">
        <f t="shared" si="1"/>
        <v>45.80769238600561</v>
      </c>
      <c r="K36" s="35"/>
    </row>
    <row r="37" spans="1:11" ht="13.5">
      <c r="A37" s="11" t="s">
        <v>35</v>
      </c>
      <c r="B37" s="16" t="s">
        <v>79</v>
      </c>
      <c r="C37" s="10" t="s">
        <v>16</v>
      </c>
      <c r="D37" s="21">
        <v>87.924</v>
      </c>
      <c r="E37" s="50">
        <f>D37</f>
        <v>87.924</v>
      </c>
      <c r="F37" s="45">
        <v>57.151</v>
      </c>
      <c r="G37" s="45">
        <f>F37</f>
        <v>57.151</v>
      </c>
      <c r="H37" s="45">
        <v>14.654</v>
      </c>
      <c r="I37" s="45">
        <v>16.119</v>
      </c>
      <c r="J37" s="51">
        <f t="shared" si="1"/>
        <v>16.119000000000003</v>
      </c>
      <c r="K37" s="35"/>
    </row>
    <row r="38" spans="1:11" ht="27">
      <c r="A38" s="11"/>
      <c r="B38" s="16" t="s">
        <v>72</v>
      </c>
      <c r="C38" s="10" t="s">
        <v>16</v>
      </c>
      <c r="D38" s="10"/>
      <c r="E38" s="44"/>
      <c r="F38" s="45"/>
      <c r="G38" s="45">
        <f t="shared" si="2"/>
        <v>0</v>
      </c>
      <c r="H38" s="45"/>
      <c r="I38" s="45"/>
      <c r="J38" s="51">
        <f t="shared" si="1"/>
        <v>0</v>
      </c>
      <c r="K38" s="35"/>
    </row>
    <row r="39" spans="1:11" ht="27">
      <c r="A39" s="11" t="s">
        <v>37</v>
      </c>
      <c r="B39" s="16" t="s">
        <v>80</v>
      </c>
      <c r="C39" s="10" t="s">
        <v>16</v>
      </c>
      <c r="D39" s="17">
        <v>1116.286</v>
      </c>
      <c r="E39" s="45">
        <f>D39</f>
        <v>1116.286</v>
      </c>
      <c r="F39" s="45">
        <v>725.586</v>
      </c>
      <c r="G39" s="45">
        <f>F39</f>
        <v>725.586</v>
      </c>
      <c r="H39" s="45">
        <v>186.048</v>
      </c>
      <c r="I39" s="45">
        <v>204.653</v>
      </c>
      <c r="J39" s="51">
        <f t="shared" si="1"/>
        <v>204.65200000000004</v>
      </c>
      <c r="K39" s="35"/>
    </row>
    <row r="40" spans="1:11" ht="27">
      <c r="A40" s="11"/>
      <c r="B40" s="16" t="s">
        <v>72</v>
      </c>
      <c r="C40" s="10" t="s">
        <v>16</v>
      </c>
      <c r="D40" s="17">
        <v>1039.62</v>
      </c>
      <c r="E40" s="45">
        <f>D40</f>
        <v>1039.62</v>
      </c>
      <c r="F40" s="45">
        <f>E40*0.65</f>
        <v>675.7529999999999</v>
      </c>
      <c r="G40" s="45">
        <v>675.75</v>
      </c>
      <c r="H40" s="45">
        <f>E40/12*2</f>
        <v>173.26999999999998</v>
      </c>
      <c r="I40" s="45">
        <f>E40-F40-H40</f>
        <v>190.59699999999998</v>
      </c>
      <c r="J40" s="51">
        <f t="shared" si="1"/>
        <v>190.5999999999999</v>
      </c>
      <c r="K40" s="35"/>
    </row>
    <row r="41" spans="1:11" ht="27">
      <c r="A41" s="11" t="s">
        <v>38</v>
      </c>
      <c r="B41" s="23" t="s">
        <v>134</v>
      </c>
      <c r="C41" s="10" t="s">
        <v>16</v>
      </c>
      <c r="D41" s="21">
        <v>426.7</v>
      </c>
      <c r="E41" s="50">
        <f>D41/L19*D58</f>
        <v>365.39575544464606</v>
      </c>
      <c r="F41" s="45">
        <v>277.415</v>
      </c>
      <c r="G41" s="45">
        <f t="shared" si="2"/>
        <v>234.29252029910498</v>
      </c>
      <c r="H41" s="45"/>
      <c r="I41" s="45">
        <v>149.377</v>
      </c>
      <c r="J41" s="51">
        <f>E41-G41</f>
        <v>131.10323514554108</v>
      </c>
      <c r="K41" s="35"/>
    </row>
    <row r="42" spans="1:11" ht="54.75">
      <c r="A42" s="24" t="s">
        <v>39</v>
      </c>
      <c r="B42" s="23" t="s">
        <v>23</v>
      </c>
      <c r="C42" s="10" t="s">
        <v>16</v>
      </c>
      <c r="D42" s="10">
        <v>135</v>
      </c>
      <c r="E42" s="50">
        <f>D42/L19*D$58</f>
        <v>115.60446914700545</v>
      </c>
      <c r="F42" s="45">
        <v>87.966</v>
      </c>
      <c r="G42" s="45">
        <f t="shared" si="2"/>
        <v>74.29221866384681</v>
      </c>
      <c r="H42" s="45"/>
      <c r="I42" s="45">
        <v>47.366</v>
      </c>
      <c r="J42" s="51">
        <f>E42-G42</f>
        <v>41.312250483158635</v>
      </c>
      <c r="K42" s="35"/>
    </row>
    <row r="43" spans="1:11" ht="30.75" customHeight="1">
      <c r="A43" s="11" t="s">
        <v>68</v>
      </c>
      <c r="B43" s="16" t="s">
        <v>25</v>
      </c>
      <c r="C43" s="10" t="s">
        <v>16</v>
      </c>
      <c r="D43" s="17">
        <f aca="true" t="shared" si="3" ref="D43:J43">D20-D21</f>
        <v>180.31700000000092</v>
      </c>
      <c r="E43" s="45">
        <f t="shared" si="3"/>
        <v>180.72934817786063</v>
      </c>
      <c r="F43" s="45">
        <f t="shared" si="3"/>
        <v>-177.15400000000045</v>
      </c>
      <c r="G43" s="45">
        <f t="shared" si="3"/>
        <v>464.47662438117004</v>
      </c>
      <c r="H43" s="45">
        <f t="shared" si="3"/>
        <v>-436.77199999999993</v>
      </c>
      <c r="I43" s="45">
        <f t="shared" si="3"/>
        <v>-348.8941608</v>
      </c>
      <c r="J43" s="45">
        <f t="shared" si="3"/>
        <v>150.32027216484812</v>
      </c>
      <c r="K43" s="35"/>
    </row>
    <row r="44" spans="1:11" ht="32.25" customHeight="1">
      <c r="A44" s="11" t="s">
        <v>73</v>
      </c>
      <c r="B44" s="16" t="s">
        <v>83</v>
      </c>
      <c r="C44" s="10" t="s">
        <v>16</v>
      </c>
      <c r="D44" s="10" t="s">
        <v>127</v>
      </c>
      <c r="E44" s="45">
        <f aca="true" t="shared" si="4" ref="E44:J44">E43-E43*20%</f>
        <v>144.5834785422885</v>
      </c>
      <c r="F44" s="45">
        <f t="shared" si="4"/>
        <v>-141.72320000000036</v>
      </c>
      <c r="G44" s="45">
        <f t="shared" si="4"/>
        <v>371.58129950493606</v>
      </c>
      <c r="H44" s="45">
        <f t="shared" si="4"/>
        <v>-349.41759999999994</v>
      </c>
      <c r="I44" s="45">
        <f t="shared" si="4"/>
        <v>-279.11532864000003</v>
      </c>
      <c r="J44" s="45">
        <f t="shared" si="4"/>
        <v>120.2562177318785</v>
      </c>
      <c r="K44" s="35"/>
    </row>
    <row r="45" spans="1:11" ht="59.25" customHeight="1">
      <c r="A45" s="11" t="s">
        <v>53</v>
      </c>
      <c r="B45" s="16" t="s">
        <v>27</v>
      </c>
      <c r="C45" s="10" t="s">
        <v>16</v>
      </c>
      <c r="D45" s="10" t="s">
        <v>127</v>
      </c>
      <c r="E45" s="18" t="str">
        <f aca="true" t="shared" si="5" ref="E45:E56">D45</f>
        <v>-</v>
      </c>
      <c r="F45" s="19" t="s">
        <v>127</v>
      </c>
      <c r="G45" s="19" t="s">
        <v>127</v>
      </c>
      <c r="H45" s="19" t="s">
        <v>127</v>
      </c>
      <c r="I45" s="19" t="s">
        <v>127</v>
      </c>
      <c r="J45" s="19" t="s">
        <v>127</v>
      </c>
      <c r="K45" s="35"/>
    </row>
    <row r="46" spans="1:11" ht="13.5">
      <c r="A46" s="23" t="s">
        <v>74</v>
      </c>
      <c r="B46" s="16" t="s">
        <v>75</v>
      </c>
      <c r="C46" s="10" t="s">
        <v>16</v>
      </c>
      <c r="D46" s="10" t="s">
        <v>127</v>
      </c>
      <c r="E46" s="18" t="str">
        <f t="shared" si="5"/>
        <v>-</v>
      </c>
      <c r="F46" s="19" t="s">
        <v>127</v>
      </c>
      <c r="G46" s="19" t="s">
        <v>127</v>
      </c>
      <c r="H46" s="19" t="s">
        <v>127</v>
      </c>
      <c r="I46" s="19" t="s">
        <v>127</v>
      </c>
      <c r="J46" s="19" t="s">
        <v>127</v>
      </c>
      <c r="K46" s="35"/>
    </row>
    <row r="47" spans="1:11" ht="15" customHeight="1">
      <c r="A47" s="23" t="s">
        <v>55</v>
      </c>
      <c r="B47" s="16" t="s">
        <v>84</v>
      </c>
      <c r="C47" s="10" t="s">
        <v>16</v>
      </c>
      <c r="D47" s="17">
        <v>2847</v>
      </c>
      <c r="E47" s="45">
        <f t="shared" si="5"/>
        <v>2847</v>
      </c>
      <c r="F47" s="45">
        <f>E47</f>
        <v>2847</v>
      </c>
      <c r="G47" s="45">
        <f>F47</f>
        <v>2847</v>
      </c>
      <c r="H47" s="45">
        <f>G47</f>
        <v>2847</v>
      </c>
      <c r="I47" s="45">
        <f>H47</f>
        <v>2847</v>
      </c>
      <c r="J47" s="45">
        <f>I47</f>
        <v>2847</v>
      </c>
      <c r="K47" s="35"/>
    </row>
    <row r="48" spans="1:11" ht="13.5" customHeight="1">
      <c r="A48" s="23" t="s">
        <v>56</v>
      </c>
      <c r="B48" s="16" t="s">
        <v>85</v>
      </c>
      <c r="C48" s="10" t="s">
        <v>16</v>
      </c>
      <c r="D48" s="17" t="s">
        <v>127</v>
      </c>
      <c r="E48" s="18" t="str">
        <f t="shared" si="5"/>
        <v>-</v>
      </c>
      <c r="F48" s="18" t="str">
        <f aca="true" t="shared" si="6" ref="F48:G52">E48</f>
        <v>-</v>
      </c>
      <c r="G48" s="18" t="str">
        <f t="shared" si="6"/>
        <v>-</v>
      </c>
      <c r="H48" s="19" t="s">
        <v>127</v>
      </c>
      <c r="I48" s="19"/>
      <c r="J48" s="19" t="s">
        <v>127</v>
      </c>
      <c r="K48" s="35"/>
    </row>
    <row r="49" spans="1:11" ht="14.25" customHeight="1">
      <c r="A49" s="23" t="s">
        <v>57</v>
      </c>
      <c r="B49" s="16" t="s">
        <v>86</v>
      </c>
      <c r="C49" s="10" t="s">
        <v>16</v>
      </c>
      <c r="D49" s="17" t="s">
        <v>127</v>
      </c>
      <c r="E49" s="18" t="str">
        <f t="shared" si="5"/>
        <v>-</v>
      </c>
      <c r="F49" s="18" t="str">
        <f t="shared" si="6"/>
        <v>-</v>
      </c>
      <c r="G49" s="18" t="str">
        <f t="shared" si="6"/>
        <v>-</v>
      </c>
      <c r="H49" s="19" t="s">
        <v>127</v>
      </c>
      <c r="I49" s="19"/>
      <c r="J49" s="19" t="s">
        <v>127</v>
      </c>
      <c r="K49" s="35"/>
    </row>
    <row r="50" spans="1:11" ht="14.25" customHeight="1">
      <c r="A50" s="23" t="s">
        <v>58</v>
      </c>
      <c r="B50" s="16" t="s">
        <v>87</v>
      </c>
      <c r="C50" s="10" t="s">
        <v>16</v>
      </c>
      <c r="D50" s="17">
        <v>2847</v>
      </c>
      <c r="E50" s="45">
        <f t="shared" si="5"/>
        <v>2847</v>
      </c>
      <c r="F50" s="45">
        <f t="shared" si="6"/>
        <v>2847</v>
      </c>
      <c r="G50" s="45">
        <f t="shared" si="6"/>
        <v>2847</v>
      </c>
      <c r="H50" s="45">
        <f aca="true" t="shared" si="7" ref="H50:J52">G50</f>
        <v>2847</v>
      </c>
      <c r="I50" s="45">
        <f t="shared" si="7"/>
        <v>2847</v>
      </c>
      <c r="J50" s="45">
        <f t="shared" si="7"/>
        <v>2847</v>
      </c>
      <c r="K50" s="35"/>
    </row>
    <row r="51" spans="1:11" ht="16.5" customHeight="1">
      <c r="A51" s="11" t="s">
        <v>76</v>
      </c>
      <c r="B51" s="16" t="s">
        <v>31</v>
      </c>
      <c r="C51" s="10" t="s">
        <v>32</v>
      </c>
      <c r="D51" s="10">
        <v>3.9</v>
      </c>
      <c r="E51" s="50">
        <f t="shared" si="5"/>
        <v>3.9</v>
      </c>
      <c r="F51" s="45">
        <f t="shared" si="6"/>
        <v>3.9</v>
      </c>
      <c r="G51" s="45">
        <f t="shared" si="6"/>
        <v>3.9</v>
      </c>
      <c r="H51" s="45">
        <f t="shared" si="7"/>
        <v>3.9</v>
      </c>
      <c r="I51" s="45">
        <f t="shared" si="7"/>
        <v>3.9</v>
      </c>
      <c r="J51" s="45">
        <f t="shared" si="7"/>
        <v>3.9</v>
      </c>
      <c r="K51" s="35"/>
    </row>
    <row r="52" spans="1:11" ht="13.5">
      <c r="A52" s="11" t="s">
        <v>77</v>
      </c>
      <c r="B52" s="16" t="s">
        <v>34</v>
      </c>
      <c r="C52" s="10" t="s">
        <v>32</v>
      </c>
      <c r="D52" s="10" t="s">
        <v>127</v>
      </c>
      <c r="E52" s="18" t="str">
        <f t="shared" si="5"/>
        <v>-</v>
      </c>
      <c r="F52" s="18" t="str">
        <f t="shared" si="6"/>
        <v>-</v>
      </c>
      <c r="G52" s="18" t="str">
        <f t="shared" si="6"/>
        <v>-</v>
      </c>
      <c r="H52" s="18" t="str">
        <f t="shared" si="7"/>
        <v>-</v>
      </c>
      <c r="I52" s="18" t="str">
        <f t="shared" si="7"/>
        <v>-</v>
      </c>
      <c r="J52" s="18" t="str">
        <f t="shared" si="7"/>
        <v>-</v>
      </c>
      <c r="K52" s="35"/>
    </row>
    <row r="53" spans="1:11" ht="13.5">
      <c r="A53" s="11" t="s">
        <v>78</v>
      </c>
      <c r="B53" s="16" t="s">
        <v>60</v>
      </c>
      <c r="C53" s="10" t="s">
        <v>36</v>
      </c>
      <c r="D53" s="10">
        <v>5.3674</v>
      </c>
      <c r="E53" s="44">
        <f t="shared" si="5"/>
        <v>5.3674</v>
      </c>
      <c r="F53" s="52">
        <v>3.4888</v>
      </c>
      <c r="G53" s="52">
        <v>3.4888</v>
      </c>
      <c r="H53" s="45"/>
      <c r="I53" s="53">
        <v>1.8786</v>
      </c>
      <c r="J53" s="53">
        <f>E53-G53</f>
        <v>1.8786</v>
      </c>
      <c r="K53" s="35"/>
    </row>
    <row r="54" spans="1:11" ht="13.5">
      <c r="A54" s="11" t="s">
        <v>96</v>
      </c>
      <c r="B54" s="16" t="s">
        <v>61</v>
      </c>
      <c r="C54" s="10" t="s">
        <v>36</v>
      </c>
      <c r="D54" s="10" t="s">
        <v>127</v>
      </c>
      <c r="E54" s="18" t="str">
        <f t="shared" si="5"/>
        <v>-</v>
      </c>
      <c r="F54" s="19"/>
      <c r="G54" s="19"/>
      <c r="H54" s="19"/>
      <c r="I54" s="19"/>
      <c r="J54" s="19"/>
      <c r="K54" s="35"/>
    </row>
    <row r="55" spans="1:11" ht="13.5">
      <c r="A55" s="11" t="s">
        <v>97</v>
      </c>
      <c r="B55" s="16" t="s">
        <v>62</v>
      </c>
      <c r="C55" s="10" t="s">
        <v>36</v>
      </c>
      <c r="D55" s="25">
        <v>5.1575</v>
      </c>
      <c r="E55" s="48">
        <f t="shared" si="5"/>
        <v>5.1575</v>
      </c>
      <c r="F55" s="52">
        <v>3.3524</v>
      </c>
      <c r="G55" s="52">
        <v>3.3524</v>
      </c>
      <c r="H55" s="54"/>
      <c r="I55" s="52">
        <v>1.8051</v>
      </c>
      <c r="J55" s="52">
        <v>1.8051</v>
      </c>
      <c r="K55" s="35"/>
    </row>
    <row r="56" spans="1:11" ht="29.25" customHeight="1">
      <c r="A56" s="11" t="s">
        <v>98</v>
      </c>
      <c r="B56" s="16" t="s">
        <v>59</v>
      </c>
      <c r="C56" s="10" t="s">
        <v>36</v>
      </c>
      <c r="D56" s="10">
        <f>749.5/1000</f>
        <v>0.7495</v>
      </c>
      <c r="E56" s="48">
        <f t="shared" si="5"/>
        <v>0.7495</v>
      </c>
      <c r="F56" s="48">
        <v>0.7045</v>
      </c>
      <c r="G56" s="48">
        <v>0.7045</v>
      </c>
      <c r="H56" s="48">
        <f>H55-H58</f>
        <v>-0.2414</v>
      </c>
      <c r="I56" s="48">
        <v>0.2865</v>
      </c>
      <c r="J56" s="48">
        <v>0.2865</v>
      </c>
      <c r="K56" s="35"/>
    </row>
    <row r="57" spans="1:11" ht="27">
      <c r="A57" s="11" t="s">
        <v>99</v>
      </c>
      <c r="B57" s="16" t="s">
        <v>0</v>
      </c>
      <c r="C57" s="10" t="s">
        <v>40</v>
      </c>
      <c r="D57" s="26">
        <f>D56/D53</f>
        <v>0.13963930394604465</v>
      </c>
      <c r="E57" s="55">
        <f>E56/E53</f>
        <v>0.13963930394604465</v>
      </c>
      <c r="F57" s="55">
        <f>F56/F53</f>
        <v>0.20193189635404724</v>
      </c>
      <c r="G57" s="55">
        <f>G56/G53</f>
        <v>0.20193189635404724</v>
      </c>
      <c r="H57" s="55"/>
      <c r="I57" s="55">
        <f>I56/I53</f>
        <v>0.1525071862024912</v>
      </c>
      <c r="J57" s="55">
        <f>J56/J53</f>
        <v>0.1525071862024912</v>
      </c>
      <c r="K57" s="35"/>
    </row>
    <row r="58" spans="1:11" ht="27">
      <c r="A58" s="11" t="s">
        <v>100</v>
      </c>
      <c r="B58" s="16" t="s">
        <v>101</v>
      </c>
      <c r="C58" s="10" t="s">
        <v>36</v>
      </c>
      <c r="D58" s="10">
        <v>3.7747</v>
      </c>
      <c r="E58" s="46">
        <f>D58</f>
        <v>3.7747</v>
      </c>
      <c r="F58" s="48">
        <v>2.2363</v>
      </c>
      <c r="G58" s="48">
        <v>2.2363</v>
      </c>
      <c r="H58" s="48">
        <v>0.2414</v>
      </c>
      <c r="I58" s="48">
        <v>1.297</v>
      </c>
      <c r="J58" s="48">
        <v>1.297</v>
      </c>
      <c r="K58" s="35"/>
    </row>
    <row r="59" spans="1:11" ht="13.5">
      <c r="A59" s="11"/>
      <c r="B59" s="16" t="s">
        <v>63</v>
      </c>
      <c r="C59" s="10" t="s">
        <v>36</v>
      </c>
      <c r="D59" s="10"/>
      <c r="E59" s="44"/>
      <c r="F59" s="48"/>
      <c r="G59" s="48"/>
      <c r="H59" s="45"/>
      <c r="I59" s="45"/>
      <c r="J59" s="45"/>
      <c r="K59" s="35"/>
    </row>
    <row r="60" spans="1:11" ht="27">
      <c r="A60" s="11"/>
      <c r="B60" s="16" t="s">
        <v>64</v>
      </c>
      <c r="C60" s="10" t="s">
        <v>36</v>
      </c>
      <c r="D60" s="10">
        <v>3.7747</v>
      </c>
      <c r="E60" s="46">
        <f aca="true" t="shared" si="8" ref="E60:E68">D60</f>
        <v>3.7747</v>
      </c>
      <c r="F60" s="48">
        <f>F58</f>
        <v>2.2363</v>
      </c>
      <c r="G60" s="48">
        <f>G58</f>
        <v>2.2363</v>
      </c>
      <c r="H60" s="48">
        <f>H58</f>
        <v>0.2414</v>
      </c>
      <c r="I60" s="48">
        <f>I58</f>
        <v>1.297</v>
      </c>
      <c r="J60" s="48">
        <f>J58</f>
        <v>1.297</v>
      </c>
      <c r="K60" s="35"/>
    </row>
    <row r="61" spans="1:11" ht="27.75" customHeight="1">
      <c r="A61" s="11" t="s">
        <v>102</v>
      </c>
      <c r="B61" s="16" t="s">
        <v>41</v>
      </c>
      <c r="C61" s="10" t="s">
        <v>42</v>
      </c>
      <c r="D61" s="10">
        <v>1.4</v>
      </c>
      <c r="E61" s="56">
        <f t="shared" si="8"/>
        <v>1.4</v>
      </c>
      <c r="F61" s="56">
        <v>1.4</v>
      </c>
      <c r="G61" s="56">
        <v>1.4</v>
      </c>
      <c r="H61" s="56">
        <v>1.4</v>
      </c>
      <c r="I61" s="56">
        <v>1.4</v>
      </c>
      <c r="J61" s="56">
        <v>1.4</v>
      </c>
      <c r="K61" s="35"/>
    </row>
    <row r="62" spans="1:11" ht="29.25" customHeight="1">
      <c r="A62" s="11" t="s">
        <v>103</v>
      </c>
      <c r="B62" s="16" t="s">
        <v>43</v>
      </c>
      <c r="C62" s="10" t="s">
        <v>42</v>
      </c>
      <c r="D62" s="10" t="s">
        <v>127</v>
      </c>
      <c r="E62" s="18" t="str">
        <f t="shared" si="8"/>
        <v>-</v>
      </c>
      <c r="F62" s="18" t="str">
        <f aca="true" t="shared" si="9" ref="F62:J64">E62</f>
        <v>-</v>
      </c>
      <c r="G62" s="18" t="str">
        <f t="shared" si="9"/>
        <v>-</v>
      </c>
      <c r="H62" s="18" t="str">
        <f t="shared" si="9"/>
        <v>-</v>
      </c>
      <c r="I62" s="18" t="str">
        <f t="shared" si="9"/>
        <v>-</v>
      </c>
      <c r="J62" s="18" t="str">
        <f t="shared" si="9"/>
        <v>-</v>
      </c>
      <c r="K62" s="35"/>
    </row>
    <row r="63" spans="1:11" ht="15" customHeight="1">
      <c r="A63" s="11" t="s">
        <v>104</v>
      </c>
      <c r="B63" s="16" t="s">
        <v>65</v>
      </c>
      <c r="C63" s="10" t="s">
        <v>44</v>
      </c>
      <c r="D63" s="10">
        <v>1</v>
      </c>
      <c r="E63" s="22">
        <f t="shared" si="8"/>
        <v>1</v>
      </c>
      <c r="F63" s="22">
        <f t="shared" si="9"/>
        <v>1</v>
      </c>
      <c r="G63" s="22">
        <f t="shared" si="9"/>
        <v>1</v>
      </c>
      <c r="H63" s="22">
        <f t="shared" si="9"/>
        <v>1</v>
      </c>
      <c r="I63" s="22">
        <f t="shared" si="9"/>
        <v>1</v>
      </c>
      <c r="J63" s="22">
        <f t="shared" si="9"/>
        <v>1</v>
      </c>
      <c r="K63" s="35"/>
    </row>
    <row r="64" spans="1:11" ht="13.5">
      <c r="A64" s="11" t="s">
        <v>105</v>
      </c>
      <c r="B64" s="16" t="s">
        <v>45</v>
      </c>
      <c r="C64" s="10" t="s">
        <v>44</v>
      </c>
      <c r="D64" s="10">
        <v>12</v>
      </c>
      <c r="E64" s="22">
        <f t="shared" si="8"/>
        <v>12</v>
      </c>
      <c r="F64" s="22">
        <f t="shared" si="9"/>
        <v>12</v>
      </c>
      <c r="G64" s="22">
        <f t="shared" si="9"/>
        <v>12</v>
      </c>
      <c r="H64" s="22">
        <f t="shared" si="9"/>
        <v>12</v>
      </c>
      <c r="I64" s="22">
        <f t="shared" si="9"/>
        <v>12</v>
      </c>
      <c r="J64" s="22">
        <f t="shared" si="9"/>
        <v>12</v>
      </c>
      <c r="K64" s="35"/>
    </row>
    <row r="65" spans="1:11" ht="29.25" customHeight="1">
      <c r="A65" s="11" t="s">
        <v>106</v>
      </c>
      <c r="B65" s="16" t="s">
        <v>46</v>
      </c>
      <c r="C65" s="10" t="s">
        <v>47</v>
      </c>
      <c r="D65" s="10">
        <v>11</v>
      </c>
      <c r="E65" s="58">
        <f t="shared" si="8"/>
        <v>11</v>
      </c>
      <c r="F65" s="58">
        <v>11</v>
      </c>
      <c r="G65" s="58">
        <v>11</v>
      </c>
      <c r="H65" s="58">
        <v>11</v>
      </c>
      <c r="I65" s="58">
        <v>11</v>
      </c>
      <c r="J65" s="58">
        <v>11</v>
      </c>
      <c r="K65" s="35"/>
    </row>
    <row r="66" spans="1:11" ht="27">
      <c r="A66" s="11" t="s">
        <v>107</v>
      </c>
      <c r="B66" s="16" t="s">
        <v>48</v>
      </c>
      <c r="C66" s="10" t="s">
        <v>108</v>
      </c>
      <c r="D66" s="10">
        <v>164.02</v>
      </c>
      <c r="E66" s="44">
        <f t="shared" si="8"/>
        <v>164.02</v>
      </c>
      <c r="F66" s="45">
        <v>164.02</v>
      </c>
      <c r="G66" s="45">
        <v>164.02</v>
      </c>
      <c r="H66" s="45">
        <v>164.02</v>
      </c>
      <c r="I66" s="45">
        <v>164.02</v>
      </c>
      <c r="J66" s="45">
        <v>164.02</v>
      </c>
      <c r="K66" s="35"/>
    </row>
    <row r="67" spans="1:11" ht="41.25">
      <c r="A67" s="11" t="s">
        <v>109</v>
      </c>
      <c r="B67" s="16" t="s">
        <v>49</v>
      </c>
      <c r="C67" s="10" t="s">
        <v>50</v>
      </c>
      <c r="D67" s="27">
        <v>0.0293</v>
      </c>
      <c r="E67" s="46">
        <f t="shared" si="8"/>
        <v>0.0293</v>
      </c>
      <c r="F67" s="46">
        <f>E67</f>
        <v>0.0293</v>
      </c>
      <c r="G67" s="46">
        <f>F67</f>
        <v>0.0293</v>
      </c>
      <c r="H67" s="46">
        <f>G67</f>
        <v>0.0293</v>
      </c>
      <c r="I67" s="46">
        <f>H67</f>
        <v>0.0293</v>
      </c>
      <c r="J67" s="46">
        <f>I67</f>
        <v>0.0293</v>
      </c>
      <c r="K67" s="36"/>
    </row>
    <row r="68" spans="1:11" ht="27">
      <c r="A68" s="11" t="s">
        <v>110</v>
      </c>
      <c r="B68" s="16" t="s">
        <v>51</v>
      </c>
      <c r="C68" s="10" t="s">
        <v>52</v>
      </c>
      <c r="D68" s="10" t="s">
        <v>127</v>
      </c>
      <c r="E68" s="18" t="str">
        <f t="shared" si="8"/>
        <v>-</v>
      </c>
      <c r="F68" s="19" t="s">
        <v>127</v>
      </c>
      <c r="G68" s="19" t="s">
        <v>127</v>
      </c>
      <c r="H68" s="19" t="s">
        <v>127</v>
      </c>
      <c r="I68" s="19"/>
      <c r="J68" s="18" t="s">
        <v>127</v>
      </c>
      <c r="K68" s="37"/>
    </row>
    <row r="69" ht="13.5">
      <c r="A69" s="38"/>
    </row>
  </sheetData>
  <sheetProtection/>
  <mergeCells count="18">
    <mergeCell ref="H1:J1"/>
    <mergeCell ref="C9:J9"/>
    <mergeCell ref="E18:J18"/>
    <mergeCell ref="A18:A19"/>
    <mergeCell ref="B18:B19"/>
    <mergeCell ref="C18:C19"/>
    <mergeCell ref="H2:J2"/>
    <mergeCell ref="H3:J3"/>
    <mergeCell ref="C16:J16"/>
    <mergeCell ref="A5:J5"/>
    <mergeCell ref="A6:J6"/>
    <mergeCell ref="A7:J7"/>
    <mergeCell ref="C13:J13"/>
    <mergeCell ref="C14:J14"/>
    <mergeCell ref="C15:J15"/>
    <mergeCell ref="C10:J10"/>
    <mergeCell ref="C11:J11"/>
    <mergeCell ref="C12:J12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2011-12-20T14:30:02Z</cp:lastPrinted>
  <dcterms:created xsi:type="dcterms:W3CDTF">2010-03-12T06:02:23Z</dcterms:created>
  <dcterms:modified xsi:type="dcterms:W3CDTF">2011-12-28T12:09:23Z</dcterms:modified>
  <cp:category/>
  <cp:version/>
  <cp:contentType/>
  <cp:contentStatus/>
</cp:coreProperties>
</file>