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3088" windowHeight="4836" activeTab="0"/>
  </bookViews>
  <sheets>
    <sheet name="2011 год - тарифы" sheetId="1" r:id="rId1"/>
    <sheet name="2011 1" sheetId="2" r:id="rId2"/>
    <sheet name="2011 2" sheetId="3" r:id="rId3"/>
    <sheet name="2012 1" sheetId="4" r:id="rId4"/>
    <sheet name="2012 2" sheetId="5" r:id="rId5"/>
    <sheet name="2013 1" sheetId="6" r:id="rId6"/>
    <sheet name="2013 2" sheetId="7" r:id="rId7"/>
  </sheets>
  <definedNames>
    <definedName name="sub_202631" localSheetId="2">'2011 2'!$A$15</definedName>
    <definedName name="sub_202631" localSheetId="4">'2012 2'!$A$15</definedName>
    <definedName name="sub_202631" localSheetId="6">'2013 2'!$A$15</definedName>
    <definedName name="sub_202632" localSheetId="2">'2011 2'!$A$16</definedName>
    <definedName name="sub_202632" localSheetId="4">'2012 2'!$A$16</definedName>
    <definedName name="sub_202632" localSheetId="6">'2013 2'!$A$16</definedName>
    <definedName name="sub_202651" localSheetId="2">'2011 2'!$A$19</definedName>
    <definedName name="sub_202651" localSheetId="4">'2012 2'!$A$19</definedName>
    <definedName name="sub_202651" localSheetId="6">'2013 2'!$A$19</definedName>
    <definedName name="sub_20266" localSheetId="2">'2011 2'!$A$20</definedName>
    <definedName name="sub_20266" localSheetId="4">'2012 2'!$A$20</definedName>
    <definedName name="sub_20266" localSheetId="6">'2013 2'!$A$20</definedName>
    <definedName name="sub_202661" localSheetId="2">'2011 2'!$A$21</definedName>
    <definedName name="sub_202661" localSheetId="4">'2012 2'!$A$21</definedName>
    <definedName name="sub_202661" localSheetId="6">'2013 2'!$A$21</definedName>
    <definedName name="sub_202662" localSheetId="2">'2011 2'!$A$22</definedName>
    <definedName name="sub_202662" localSheetId="4">'2012 2'!$A$22</definedName>
    <definedName name="sub_202662" localSheetId="6">'2013 2'!$A$22</definedName>
    <definedName name="sub_2203" localSheetId="2">'2011 2'!$A$1</definedName>
    <definedName name="sub_2203" localSheetId="4">'2012 2'!$A$1</definedName>
    <definedName name="sub_2203" localSheetId="6">'2013 2'!$A$1</definedName>
    <definedName name="sub_2220" localSheetId="2">'2011 2'!$A$5</definedName>
    <definedName name="sub_2220" localSheetId="4">'2012 2'!$A$5</definedName>
    <definedName name="sub_2220" localSheetId="6">'2013 2'!$A$5</definedName>
    <definedName name="sub_2221" localSheetId="2">'2011 2'!$A$6</definedName>
    <definedName name="sub_2221" localSheetId="4">'2012 2'!$A$6</definedName>
    <definedName name="sub_2221" localSheetId="6">'2013 2'!$A$6</definedName>
    <definedName name="sub_2222" localSheetId="2">'2011 2'!$A$7</definedName>
    <definedName name="sub_2222" localSheetId="4">'2012 2'!$A$7</definedName>
    <definedName name="sub_2222" localSheetId="6">'2013 2'!$A$7</definedName>
    <definedName name="sub_2223" localSheetId="2">'2011 2'!$A$8</definedName>
    <definedName name="sub_2223" localSheetId="4">'2012 2'!$A$8</definedName>
    <definedName name="sub_2223" localSheetId="6">'2013 2'!$A$8</definedName>
    <definedName name="sub_2224" localSheetId="2">'2011 2'!$A$9</definedName>
    <definedName name="sub_2224" localSheetId="4">'2012 2'!$A$9</definedName>
    <definedName name="sub_2224" localSheetId="6">'2013 2'!$A$9</definedName>
    <definedName name="sub_2225" localSheetId="2">'2011 2'!$A$10</definedName>
    <definedName name="sub_2225" localSheetId="4">'2012 2'!$A$10</definedName>
    <definedName name="sub_2225" localSheetId="6">'2013 2'!$A$10</definedName>
    <definedName name="sub_2226" localSheetId="2">'2011 2'!$A$11</definedName>
    <definedName name="sub_2226" localSheetId="4">'2012 2'!$A$11</definedName>
    <definedName name="sub_2226" localSheetId="6">'2013 2'!$A$11</definedName>
    <definedName name="sub_2227" localSheetId="2">'2011 2'!$A$24</definedName>
    <definedName name="sub_2227" localSheetId="4">'2012 2'!$A$24</definedName>
    <definedName name="sub_2227" localSheetId="6">'2013 2'!$A$24</definedName>
    <definedName name="sub_2228" localSheetId="2">'2011 2'!$A$25</definedName>
    <definedName name="sub_2228" localSheetId="4">'2012 2'!$A$25</definedName>
    <definedName name="sub_2228" localSheetId="6">'2013 2'!$A$25</definedName>
    <definedName name="sub_2230" localSheetId="2">'2011 2'!$A$26</definedName>
    <definedName name="sub_2230" localSheetId="4">'2012 2'!$A$26</definedName>
    <definedName name="sub_2230" localSheetId="6">'2013 2'!$A$26</definedName>
    <definedName name="sub_2240" localSheetId="2">'2011 2'!$A$27</definedName>
    <definedName name="sub_2240" localSheetId="4">'2012 2'!$A$27</definedName>
    <definedName name="sub_2240" localSheetId="6">'2013 2'!$A$27</definedName>
    <definedName name="sub_2250" localSheetId="2">'2011 2'!$A$28</definedName>
    <definedName name="sub_2250" localSheetId="4">'2012 2'!$A$28</definedName>
    <definedName name="sub_2250" localSheetId="6">'2013 2'!$A$28</definedName>
    <definedName name="sub_2261" localSheetId="2">'2011 2'!$A$12</definedName>
    <definedName name="sub_2261" localSheetId="4">'2012 2'!$A$12</definedName>
    <definedName name="sub_2261" localSheetId="6">'2013 2'!$A$12</definedName>
    <definedName name="sub_2262" localSheetId="2">'2011 2'!$A$13</definedName>
    <definedName name="sub_2262" localSheetId="4">'2012 2'!$A$13</definedName>
    <definedName name="sub_2262" localSheetId="6">'2013 2'!$A$13</definedName>
    <definedName name="sub_2263" localSheetId="2">'2011 2'!$A$14</definedName>
    <definedName name="sub_2263" localSheetId="4">'2012 2'!$A$14</definedName>
    <definedName name="sub_2263" localSheetId="6">'2013 2'!$A$14</definedName>
    <definedName name="sub_2264" localSheetId="2">'2011 2'!$A$17</definedName>
    <definedName name="sub_2264" localSheetId="4">'2012 2'!$A$17</definedName>
    <definedName name="sub_2264" localSheetId="6">'2013 2'!$A$17</definedName>
    <definedName name="sub_2265" localSheetId="2">'2011 2'!$A$18</definedName>
    <definedName name="sub_2265" localSheetId="4">'2012 2'!$A$18</definedName>
    <definedName name="sub_2265" localSheetId="6">'2013 2'!$A$18</definedName>
    <definedName name="_xlnm.Print_Area" localSheetId="4">'2012 2'!$A$1:$M$31</definedName>
  </definedNames>
  <calcPr fullCalcOnLoad="1"/>
</workbook>
</file>

<file path=xl/sharedStrings.xml><?xml version="1.0" encoding="utf-8"?>
<sst xmlns="http://schemas.openxmlformats.org/spreadsheetml/2006/main" count="401" uniqueCount="141">
  <si>
    <t>ВСЕГО</t>
  </si>
  <si>
    <t>Прочие доходы и расходы</t>
  </si>
  <si>
    <t>Итого по портовому хозяйству</t>
  </si>
  <si>
    <t>1.8 Услуги ледокольного флота на СМП</t>
  </si>
  <si>
    <t>1.7 Обслуживание пассажиров</t>
  </si>
  <si>
    <t>1.6.7 Экологический сбор</t>
  </si>
  <si>
    <t>1.6.6.2 Летняя навигация</t>
  </si>
  <si>
    <t>1.6.6.1 Зимняя навигация</t>
  </si>
  <si>
    <t>1.6.6 Ледокольный сбор</t>
  </si>
  <si>
    <t>1.6.5.1 в т.ч. СУДС</t>
  </si>
  <si>
    <t>1.6.5 Навигационный сбор</t>
  </si>
  <si>
    <t>1.6.4 Маячный сбор</t>
  </si>
  <si>
    <t>1.6.3.2 Внутрипортовая проводка</t>
  </si>
  <si>
    <t>1.6.3.1 Внепортовая проводка</t>
  </si>
  <si>
    <t>1.6.3 Лоцманский сбор</t>
  </si>
  <si>
    <t>1.6.2 Канальный сбор</t>
  </si>
  <si>
    <t>1.6.1 Корабельный сбор</t>
  </si>
  <si>
    <t>1.6 Портовые сборы, в том числе:</t>
  </si>
  <si>
    <t>1.5 Предоставление причалов</t>
  </si>
  <si>
    <t>1.4 Услуги буксиров при швартовых операциях</t>
  </si>
  <si>
    <t>1.3 Обслуживание судов на железнодорожно-паромных переправах</t>
  </si>
  <si>
    <t>1.2 Хранение грузов</t>
  </si>
  <si>
    <t>1.1 Погрузка и выгрузка грузов (основная)</t>
  </si>
  <si>
    <t>1. Регулируемые виды деятельности</t>
  </si>
  <si>
    <t>прочие расходы</t>
  </si>
  <si>
    <t>налоги и иные обязательные платежи и сборы</t>
  </si>
  <si>
    <t>проценты к уплате по кредитам и займам</t>
  </si>
  <si>
    <t>операционные расходы, связанные с оплатой услуг, оказываемых кредитными организациями</t>
  </si>
  <si>
    <t>прочие расходы по обычным видам деятельности</t>
  </si>
  <si>
    <t>амортизация</t>
  </si>
  <si>
    <t>отчисления на соц. нужды</t>
  </si>
  <si>
    <t>затраты на оплату труда</t>
  </si>
  <si>
    <t>материальные затраты</t>
  </si>
  <si>
    <t>Расходы, связанные с участием в совместной деятельности</t>
  </si>
  <si>
    <t>в том числе по статьям затрат</t>
  </si>
  <si>
    <t>Расходы всего</t>
  </si>
  <si>
    <t>№ строки</t>
  </si>
  <si>
    <t>Наименование хозяйств, работ и операций</t>
  </si>
  <si>
    <t>III. Расшифровка расходов</t>
  </si>
  <si>
    <t>Форма раскрытия информации</t>
  </si>
  <si>
    <t>(наименование предприятия)</t>
  </si>
  <si>
    <t>I. Производственные показатели</t>
  </si>
  <si>
    <t>ПОКАЗАТЕЛИ</t>
  </si>
  <si>
    <t>По отчету</t>
  </si>
  <si>
    <t>Перегружено грузов (в тыс. физ-тонн)</t>
  </si>
  <si>
    <t>в т.ч. Основная погрузка и выгрузка</t>
  </si>
  <si>
    <t>погрузка и выгрузка на паромной переправе</t>
  </si>
  <si>
    <t>-</t>
  </si>
  <si>
    <t>Валовая вместимость судов (в тыс. GT)</t>
  </si>
  <si>
    <t>Количество судозаходов (ед.)</t>
  </si>
  <si>
    <t>II. Доходы и расходы по отчету</t>
  </si>
  <si>
    <t>(в тыс. руб.)</t>
  </si>
  <si>
    <t>Доходы</t>
  </si>
  <si>
    <t>Расходы</t>
  </si>
  <si>
    <t>Всего по портовому хозяйству</t>
  </si>
  <si>
    <t>Непланируемые доходы и расходы (операционные и внереализационные)</t>
  </si>
  <si>
    <t>Финансовый результат (прибыль+, убыток -)</t>
  </si>
  <si>
    <t>Примечание:</t>
  </si>
  <si>
    <t xml:space="preserve"> № строки</t>
  </si>
  <si>
    <t>об основных показателях финансово-хозяйственной деятельности субъектов
естественных монополий в сфере выполнения (оказания) регулируемых работ (услуг)
 в морских портах</t>
  </si>
  <si>
    <t>за 2011 г.</t>
  </si>
  <si>
    <t>ОАО "Нарьян-Марский морской торговый порт"</t>
  </si>
  <si>
    <r>
      <t>Строка 030</t>
    </r>
    <r>
      <rPr>
        <sz val="9"/>
        <color indexed="8"/>
        <rFont val="Times New Roman"/>
        <family val="1"/>
      </rPr>
      <t xml:space="preserve"> (доходы) равна </t>
    </r>
    <r>
      <rPr>
        <b/>
        <sz val="9"/>
        <rFont val="Times New Roman"/>
        <family val="1"/>
      </rPr>
      <t>строке</t>
    </r>
    <r>
      <rPr>
        <sz val="9"/>
        <color indexed="8"/>
        <rFont val="Times New Roman"/>
        <family val="1"/>
      </rPr>
      <t xml:space="preserve"> "Выручка" Отчета о прибылях и убытках бухгалтерской отчетности предприятия.</t>
    </r>
  </si>
  <si>
    <r>
      <t>Строка 030</t>
    </r>
    <r>
      <rPr>
        <sz val="9"/>
        <color indexed="8"/>
        <rFont val="Times New Roman"/>
        <family val="1"/>
      </rPr>
      <t xml:space="preserve"> (расходы) равна сумме строк </t>
    </r>
    <r>
      <rPr>
        <b/>
        <sz val="9"/>
        <rFont val="Times New Roman"/>
        <family val="1"/>
      </rPr>
      <t>"Себестоимость продаж"</t>
    </r>
    <r>
      <rPr>
        <sz val="9"/>
        <color indexed="8"/>
        <rFont val="Times New Roman"/>
        <family val="1"/>
      </rPr>
      <t xml:space="preserve">, </t>
    </r>
    <r>
      <rPr>
        <b/>
        <sz val="9"/>
        <rFont val="Times New Roman"/>
        <family val="1"/>
      </rPr>
      <t>"Коммерческие расходы"</t>
    </r>
    <r>
      <rPr>
        <sz val="9"/>
        <color indexed="8"/>
        <rFont val="Times New Roman"/>
        <family val="1"/>
      </rPr>
      <t xml:space="preserve">, </t>
    </r>
    <r>
      <rPr>
        <b/>
        <sz val="9"/>
        <rFont val="Times New Roman"/>
        <family val="1"/>
      </rPr>
      <t>"Управленческие расходы"</t>
    </r>
    <r>
      <rPr>
        <sz val="9"/>
        <color indexed="8"/>
        <rFont val="Times New Roman"/>
        <family val="1"/>
      </rPr>
      <t>.</t>
    </r>
  </si>
  <si>
    <r>
      <t xml:space="preserve">По </t>
    </r>
    <r>
      <rPr>
        <b/>
        <sz val="9"/>
        <rFont val="Times New Roman"/>
        <family val="1"/>
      </rPr>
      <t>строке 040</t>
    </r>
    <r>
      <rPr>
        <sz val="9"/>
        <color indexed="8"/>
        <rFont val="Times New Roman"/>
        <family val="1"/>
      </rPr>
      <t xml:space="preserve"> (доходы) отражается сумма строк </t>
    </r>
    <r>
      <rPr>
        <b/>
        <sz val="9"/>
        <rFont val="Times New Roman"/>
        <family val="1"/>
      </rPr>
      <t>"Доходы от участия в других организациях"</t>
    </r>
    <r>
      <rPr>
        <sz val="9"/>
        <color indexed="8"/>
        <rFont val="Times New Roman"/>
        <family val="1"/>
      </rPr>
      <t xml:space="preserve">, </t>
    </r>
    <r>
      <rPr>
        <b/>
        <sz val="9"/>
        <rFont val="Times New Roman"/>
        <family val="1"/>
      </rPr>
      <t>"Проценты к получению"</t>
    </r>
    <r>
      <rPr>
        <sz val="9"/>
        <color indexed="8"/>
        <rFont val="Times New Roman"/>
        <family val="1"/>
      </rPr>
      <t xml:space="preserve">, </t>
    </r>
    <r>
      <rPr>
        <b/>
        <sz val="9"/>
        <rFont val="Times New Roman"/>
        <family val="1"/>
      </rPr>
      <t>"Прочие доходы"</t>
    </r>
    <r>
      <rPr>
        <sz val="9"/>
        <color indexed="8"/>
        <rFont val="Times New Roman"/>
        <family val="1"/>
      </rPr>
      <t xml:space="preserve"> Отчета о прибылях и убытках бухгалтерской отчетности предприятия.</t>
    </r>
  </si>
  <si>
    <r>
      <t xml:space="preserve">По </t>
    </r>
    <r>
      <rPr>
        <b/>
        <sz val="9"/>
        <rFont val="Times New Roman"/>
        <family val="1"/>
      </rPr>
      <t>строке 040</t>
    </r>
    <r>
      <rPr>
        <sz val="9"/>
        <color indexed="8"/>
        <rFont val="Times New Roman"/>
        <family val="1"/>
      </rPr>
      <t xml:space="preserve"> (расходы) отражается сумма строк </t>
    </r>
    <r>
      <rPr>
        <b/>
        <sz val="9"/>
        <rFont val="Times New Roman"/>
        <family val="1"/>
      </rPr>
      <t>"Проценты к уплате"</t>
    </r>
    <r>
      <rPr>
        <sz val="9"/>
        <color indexed="8"/>
        <rFont val="Times New Roman"/>
        <family val="1"/>
      </rPr>
      <t xml:space="preserve">, </t>
    </r>
    <r>
      <rPr>
        <b/>
        <sz val="9"/>
        <rFont val="Times New Roman"/>
        <family val="1"/>
      </rPr>
      <t>"Прочие расходы"</t>
    </r>
    <r>
      <rPr>
        <sz val="9"/>
        <color indexed="8"/>
        <rFont val="Times New Roman"/>
        <family val="1"/>
      </rPr>
      <t xml:space="preserve"> Отчета о прибылях и убытках бухгалтерской отчетности предприятия.</t>
    </r>
  </si>
  <si>
    <r>
      <t xml:space="preserve">Финансовый результат по </t>
    </r>
    <r>
      <rPr>
        <b/>
        <sz val="9"/>
        <rFont val="Times New Roman"/>
        <family val="1"/>
      </rPr>
      <t>строке 060</t>
    </r>
    <r>
      <rPr>
        <sz val="9"/>
        <color indexed="8"/>
        <rFont val="Times New Roman"/>
        <family val="1"/>
      </rPr>
      <t xml:space="preserve"> равен </t>
    </r>
    <r>
      <rPr>
        <b/>
        <sz val="9"/>
        <rFont val="Times New Roman"/>
        <family val="1"/>
      </rPr>
      <t>строке</t>
    </r>
    <r>
      <rPr>
        <sz val="9"/>
        <color indexed="8"/>
        <rFont val="Times New Roman"/>
        <family val="1"/>
      </rPr>
      <t xml:space="preserve"> "Прибыль (убыток) до налогообложения" Отчета о прибылях и убытках бухгалтерской отчетности предприятия.</t>
    </r>
  </si>
  <si>
    <t xml:space="preserve"> 2012 г. (план)</t>
  </si>
  <si>
    <t xml:space="preserve"> 2013 г. (план)</t>
  </si>
  <si>
    <t xml:space="preserve">                                                                                                                                                                                                                                  </t>
  </si>
  <si>
    <t>Форма № 1 к приказу ФСТ РФ                                      от 19 апреля 2011 года № 159-т</t>
  </si>
  <si>
    <t>Форма № 2 к приказу ФСТ РФ                                      от 19 апреля 2011 года № 159-т</t>
  </si>
  <si>
    <t xml:space="preserve">о ценах (тарифах, сборах) на регулируемые работы (услуги) в </t>
  </si>
  <si>
    <t>ОАО "Нарьян-Марский морской торговый порт" в 2011 году.</t>
  </si>
  <si>
    <t>№№ п/п</t>
  </si>
  <si>
    <t>Перечень услуг (работ), оказываемых СЕМ</t>
  </si>
  <si>
    <t>Единица измер.</t>
  </si>
  <si>
    <t>Цена (тарифы,сборы), руб.</t>
  </si>
  <si>
    <t>Реквизиты нормативногоправового и иного акта федерального органа исполнительной власти по регулированию естественных монополий и (или) органа исполнительной власти субъекта РФ в области государственного регулирования тарифов</t>
  </si>
  <si>
    <t>Наименование органа исполнительной власти, осуществляющего государственное регулирование</t>
  </si>
  <si>
    <t>Прямой вариант</t>
  </si>
  <si>
    <t>Внутрипорт.перемещ.</t>
  </si>
  <si>
    <t>1.ТАРИФЫ НА ПОГРУЗКУ И ВЫГРУЗКУ ГРУЗОВ (каботажные грузы)</t>
  </si>
  <si>
    <t xml:space="preserve">Минерально-строительные материалы навалом </t>
  </si>
  <si>
    <t>т</t>
  </si>
  <si>
    <t>Приказ Федеральной службы по тарифам от 24 декабря 2009 г. № 515-Т/18</t>
  </si>
  <si>
    <t>Комитет по государственному регулированию цен (тарифов) Ненецкого автономного округа</t>
  </si>
  <si>
    <t>Грузы в мешках свыше 30 кг</t>
  </si>
  <si>
    <t>Грузы в ящиках и без упаковки до 250 кг</t>
  </si>
  <si>
    <t>Тяжеловесные грузы в ящиках и без упаковки свыше 250 кг и до 3000 кг</t>
  </si>
  <si>
    <t>Тяжеловесные грузы в ящиках и без упаковки свыше 3000 кг и до 10000 кг</t>
  </si>
  <si>
    <t>Тяжеловесные грузы в ящиках и без упаковки свыше 10000 кг и до 20000 кг</t>
  </si>
  <si>
    <t>Тяжеловесные грузы в ящиках и без упаковки свыше 20000 кг и до 40000 кг</t>
  </si>
  <si>
    <t>Грузы в кипах и тюках до 250 кг</t>
  </si>
  <si>
    <t>Грузы в кипах и тюках свыше 250 кг</t>
  </si>
  <si>
    <t>Бумага и картон в рулонах до 500 кг</t>
  </si>
  <si>
    <t>Бумага и картон в рулонах свыше 500 кг</t>
  </si>
  <si>
    <t>Грузы катно-бочковые до 80 кг</t>
  </si>
  <si>
    <t>Грузы катно-бочковые свыше 80 кг</t>
  </si>
  <si>
    <t>Металлы черные не в деле, в болванках, слитках, чушках, в пачках, листах, кругах, прокат черных металлов (трубы, рельсы, балки, швеллер, прочие виды проката черных металлов)</t>
  </si>
  <si>
    <t>Уголь</t>
  </si>
  <si>
    <t>Круглый лес</t>
  </si>
  <si>
    <t>Пиломатериалы</t>
  </si>
  <si>
    <t>Грузы в МКР</t>
  </si>
  <si>
    <t>Длинномерные грузы длиной грузового места 10 м и более (весом до 10000 кг)</t>
  </si>
  <si>
    <t>Легковые и грузовые автомашины весом до 3000 кг</t>
  </si>
  <si>
    <t>ед.</t>
  </si>
  <si>
    <t>Грузовые автомашины, автобусы весом свыше 3000 кг и до 10000 кг</t>
  </si>
  <si>
    <t>Грузовые автомашины, автобусы весом свыше 10000 кг и до 20000 кг</t>
  </si>
  <si>
    <t>Грузовые автомашины, автобусы весом свыше 20000 кг и до 40000 кг</t>
  </si>
  <si>
    <t>Контейнеры 3-тонные груженые</t>
  </si>
  <si>
    <t>Контейнеры 3-тонные порожние</t>
  </si>
  <si>
    <t>Контейнеры 5-тонные груженые</t>
  </si>
  <si>
    <t>Контейнеры 5-тонные порожние</t>
  </si>
  <si>
    <t>Контейнеры 20-футовые груженые</t>
  </si>
  <si>
    <t>Контейнеры 20-футовые порожние</t>
  </si>
  <si>
    <t>Контейнеры 40-футовые груженые</t>
  </si>
  <si>
    <t>Контейнеры 40-футовые порожние</t>
  </si>
  <si>
    <t>2. ТАРИФЫ НА ХРАНЕНИЕ ГРУЗОВ (каботажные грузы)</t>
  </si>
  <si>
    <t>№ п/п</t>
  </si>
  <si>
    <t>Вид груза
 (тип хранения)</t>
  </si>
  <si>
    <t>Ед. изм.</t>
  </si>
  <si>
    <t>Тариф
(руб.)</t>
  </si>
  <si>
    <t>1</t>
  </si>
  <si>
    <t>Контейнеры:</t>
  </si>
  <si>
    <t>1.1</t>
  </si>
  <si>
    <t>3 и 5-тонные</t>
  </si>
  <si>
    <t>ед./сутки</t>
  </si>
  <si>
    <t>1.2</t>
  </si>
  <si>
    <t>20 и 40-футовые</t>
  </si>
  <si>
    <t>2</t>
  </si>
  <si>
    <t>Прочие грузы:</t>
  </si>
  <si>
    <t>2.1</t>
  </si>
  <si>
    <t>закрытое хранение</t>
  </si>
  <si>
    <t>т/сутки</t>
  </si>
  <si>
    <t>2.2</t>
  </si>
  <si>
    <t>открытое хранение</t>
  </si>
  <si>
    <t>3.ТАРИФЫ НА УСЛУГИ БУКСИРОВ</t>
  </si>
  <si>
    <t>Вид услуги</t>
  </si>
  <si>
    <t>Услуги буксиров при швартовных 
операциях</t>
  </si>
  <si>
    <t xml:space="preserve">куб. м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</si>
</sst>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9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0" fillId="0" borderId="0">
      <alignment/>
      <protection/>
    </xf>
    <xf numFmtId="0" fontId="1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62" fillId="0" borderId="0" xfId="0" applyFont="1" applyBorder="1" applyAlignment="1">
      <alignment wrapText="1"/>
    </xf>
    <xf numFmtId="0" fontId="63" fillId="0" borderId="0" xfId="0" applyFont="1" applyBorder="1" applyAlignment="1">
      <alignment wrapText="1"/>
    </xf>
    <xf numFmtId="0" fontId="64" fillId="0" borderId="0" xfId="0" applyFont="1" applyAlignment="1">
      <alignment wrapText="1"/>
    </xf>
    <xf numFmtId="0" fontId="65" fillId="0" borderId="0" xfId="0" applyFont="1" applyAlignment="1">
      <alignment/>
    </xf>
    <xf numFmtId="0" fontId="66" fillId="0" borderId="0" xfId="0" applyFont="1" applyBorder="1" applyAlignment="1">
      <alignment wrapText="1"/>
    </xf>
    <xf numFmtId="0" fontId="67" fillId="0" borderId="0" xfId="0" applyFont="1" applyAlignment="1">
      <alignment/>
    </xf>
    <xf numFmtId="0" fontId="62" fillId="0" borderId="0" xfId="0" applyFont="1" applyAlignment="1">
      <alignment wrapText="1"/>
    </xf>
    <xf numFmtId="3" fontId="0" fillId="0" borderId="0" xfId="0" applyNumberFormat="1" applyAlignment="1">
      <alignment/>
    </xf>
    <xf numFmtId="0" fontId="68" fillId="0" borderId="10" xfId="0" applyFont="1" applyBorder="1" applyAlignment="1">
      <alignment horizontal="center" vertical="top" wrapText="1"/>
    </xf>
    <xf numFmtId="0" fontId="68" fillId="0" borderId="11" xfId="0" applyFont="1" applyBorder="1" applyAlignment="1">
      <alignment vertical="top" wrapText="1"/>
    </xf>
    <xf numFmtId="0" fontId="68" fillId="0" borderId="11" xfId="0" applyFont="1" applyBorder="1" applyAlignment="1">
      <alignment horizontal="center" vertical="top" wrapText="1"/>
    </xf>
    <xf numFmtId="0" fontId="69" fillId="0" borderId="12" xfId="0" applyFont="1" applyBorder="1" applyAlignment="1">
      <alignment horizontal="center" vertical="top" wrapText="1"/>
    </xf>
    <xf numFmtId="3" fontId="70" fillId="0" borderId="12" xfId="0" applyNumberFormat="1" applyFont="1" applyBorder="1" applyAlignment="1">
      <alignment horizontal="center" vertical="top" wrapText="1"/>
    </xf>
    <xf numFmtId="0" fontId="70" fillId="0" borderId="12" xfId="0" applyFont="1" applyBorder="1" applyAlignment="1">
      <alignment horizontal="center" vertical="top" wrapText="1"/>
    </xf>
    <xf numFmtId="0" fontId="70" fillId="0" borderId="13" xfId="0" applyFont="1" applyBorder="1" applyAlignment="1">
      <alignment horizontal="center" vertical="top" wrapText="1"/>
    </xf>
    <xf numFmtId="0" fontId="71" fillId="0" borderId="14" xfId="0" applyFont="1" applyBorder="1" applyAlignment="1">
      <alignment vertical="top" wrapText="1"/>
    </xf>
    <xf numFmtId="0" fontId="71" fillId="0" borderId="15" xfId="0" applyFont="1" applyBorder="1" applyAlignment="1">
      <alignment horizontal="center" vertical="top" wrapText="1"/>
    </xf>
    <xf numFmtId="3" fontId="72" fillId="0" borderId="15" xfId="0" applyNumberFormat="1" applyFont="1" applyBorder="1" applyAlignment="1">
      <alignment horizontal="center" vertical="center" wrapText="1"/>
    </xf>
    <xf numFmtId="3" fontId="73" fillId="0" borderId="15" xfId="0" applyNumberFormat="1" applyFont="1" applyBorder="1" applyAlignment="1">
      <alignment horizontal="center" vertical="center" wrapText="1"/>
    </xf>
    <xf numFmtId="3" fontId="70" fillId="0" borderId="15" xfId="0" applyNumberFormat="1" applyFont="1" applyBorder="1" applyAlignment="1">
      <alignment horizontal="center" vertical="top" wrapText="1"/>
    </xf>
    <xf numFmtId="0" fontId="70" fillId="0" borderId="15" xfId="0" applyFont="1" applyBorder="1" applyAlignment="1">
      <alignment horizontal="center" vertical="top" wrapText="1"/>
    </xf>
    <xf numFmtId="0" fontId="70" fillId="0" borderId="16" xfId="0" applyFont="1" applyBorder="1" applyAlignment="1">
      <alignment horizontal="center" vertical="top" wrapText="1"/>
    </xf>
    <xf numFmtId="41" fontId="3" fillId="0" borderId="17" xfId="61" applyNumberFormat="1" applyFont="1" applyFill="1" applyBorder="1" applyAlignment="1">
      <alignment horizontal="left" vertical="center" indent="1"/>
    </xf>
    <xf numFmtId="41" fontId="3" fillId="0" borderId="18" xfId="61" applyNumberFormat="1" applyFont="1" applyFill="1" applyBorder="1" applyAlignment="1">
      <alignment horizontal="left" vertical="center" indent="1"/>
    </xf>
    <xf numFmtId="3" fontId="73" fillId="0" borderId="16" xfId="0" applyNumberFormat="1" applyFont="1" applyBorder="1" applyAlignment="1">
      <alignment horizontal="center" vertical="center" wrapText="1"/>
    </xf>
    <xf numFmtId="0" fontId="71" fillId="0" borderId="19" xfId="0" applyFont="1" applyBorder="1" applyAlignment="1">
      <alignment vertical="top" wrapText="1"/>
    </xf>
    <xf numFmtId="0" fontId="71" fillId="0" borderId="20" xfId="0" applyFont="1" applyBorder="1" applyAlignment="1">
      <alignment horizontal="center" vertical="top" wrapText="1"/>
    </xf>
    <xf numFmtId="3" fontId="72" fillId="0" borderId="20" xfId="0" applyNumberFormat="1" applyFont="1" applyBorder="1" applyAlignment="1">
      <alignment horizontal="center" vertical="center" wrapText="1"/>
    </xf>
    <xf numFmtId="3" fontId="73" fillId="0" borderId="20" xfId="0" applyNumberFormat="1" applyFont="1" applyBorder="1" applyAlignment="1">
      <alignment horizontal="center" vertical="center" wrapText="1"/>
    </xf>
    <xf numFmtId="3" fontId="73" fillId="0" borderId="21" xfId="0" applyNumberFormat="1" applyFont="1" applyBorder="1" applyAlignment="1">
      <alignment horizontal="center" vertical="center" wrapText="1"/>
    </xf>
    <xf numFmtId="0" fontId="69" fillId="0" borderId="22" xfId="0" applyFont="1" applyBorder="1" applyAlignment="1">
      <alignment vertical="top" wrapText="1"/>
    </xf>
    <xf numFmtId="0" fontId="71" fillId="0" borderId="22" xfId="0" applyFont="1" applyBorder="1" applyAlignment="1">
      <alignment horizontal="center" vertical="top" wrapText="1"/>
    </xf>
    <xf numFmtId="3" fontId="72" fillId="0" borderId="22" xfId="0" applyNumberFormat="1" applyFont="1" applyBorder="1" applyAlignment="1">
      <alignment horizontal="center" vertical="center" wrapText="1"/>
    </xf>
    <xf numFmtId="3" fontId="72" fillId="0" borderId="23" xfId="0" applyNumberFormat="1" applyFont="1" applyBorder="1" applyAlignment="1">
      <alignment horizontal="center" vertical="center" wrapText="1"/>
    </xf>
    <xf numFmtId="3" fontId="72" fillId="0" borderId="11" xfId="0" applyNumberFormat="1" applyFont="1" applyBorder="1" applyAlignment="1">
      <alignment horizontal="center" vertical="center" wrapText="1"/>
    </xf>
    <xf numFmtId="0" fontId="74" fillId="0" borderId="24" xfId="0" applyFont="1" applyBorder="1" applyAlignment="1">
      <alignment vertical="top" wrapText="1"/>
    </xf>
    <xf numFmtId="3" fontId="74" fillId="0" borderId="12" xfId="0" applyNumberFormat="1" applyFont="1" applyBorder="1" applyAlignment="1">
      <alignment horizontal="center" vertical="center" wrapText="1"/>
    </xf>
    <xf numFmtId="3" fontId="74" fillId="0" borderId="15" xfId="0" applyNumberFormat="1" applyFont="1" applyBorder="1" applyAlignment="1">
      <alignment horizontal="center" vertical="center" wrapText="1"/>
    </xf>
    <xf numFmtId="3" fontId="70" fillId="0" borderId="15" xfId="0" applyNumberFormat="1" applyFont="1" applyBorder="1" applyAlignment="1">
      <alignment horizontal="center" vertical="center" wrapText="1"/>
    </xf>
    <xf numFmtId="41" fontId="4" fillId="0" borderId="17" xfId="61" applyNumberFormat="1" applyFont="1" applyFill="1" applyBorder="1" applyAlignment="1">
      <alignment horizontal="left" vertical="center" indent="1"/>
    </xf>
    <xf numFmtId="41" fontId="5" fillId="0" borderId="17" xfId="61" applyNumberFormat="1" applyFont="1" applyFill="1" applyBorder="1" applyAlignment="1">
      <alignment horizontal="left" vertical="center" indent="1"/>
    </xf>
    <xf numFmtId="0" fontId="71" fillId="0" borderId="0" xfId="0" applyFont="1" applyAlignment="1">
      <alignment/>
    </xf>
    <xf numFmtId="0" fontId="75" fillId="0" borderId="0" xfId="0" applyFont="1" applyAlignment="1">
      <alignment horizontal="justify"/>
    </xf>
    <xf numFmtId="0" fontId="75" fillId="0" borderId="0" xfId="0" applyFont="1" applyAlignment="1">
      <alignment horizontal="justify" wrapText="1"/>
    </xf>
    <xf numFmtId="0" fontId="71" fillId="0" borderId="0" xfId="0" applyFont="1" applyAlignment="1">
      <alignment wrapText="1"/>
    </xf>
    <xf numFmtId="0" fontId="70" fillId="0" borderId="24" xfId="0" applyFont="1" applyBorder="1" applyAlignment="1">
      <alignment wrapText="1"/>
    </xf>
    <xf numFmtId="0" fontId="70" fillId="0" borderId="12" xfId="0" applyFont="1" applyBorder="1" applyAlignment="1">
      <alignment wrapText="1"/>
    </xf>
    <xf numFmtId="0" fontId="70" fillId="0" borderId="0" xfId="0" applyFont="1" applyAlignment="1">
      <alignment wrapText="1"/>
    </xf>
    <xf numFmtId="0" fontId="68" fillId="0" borderId="0" xfId="0" applyFont="1" applyAlignment="1">
      <alignment horizontal="justify" wrapText="1"/>
    </xf>
    <xf numFmtId="0" fontId="68" fillId="0" borderId="0" xfId="0" applyFont="1" applyAlignment="1">
      <alignment/>
    </xf>
    <xf numFmtId="0" fontId="68" fillId="0" borderId="0" xfId="0" applyFont="1" applyBorder="1" applyAlignment="1">
      <alignment horizontal="right"/>
    </xf>
    <xf numFmtId="0" fontId="6" fillId="0" borderId="25" xfId="0" applyFont="1" applyBorder="1" applyAlignment="1">
      <alignment horizontal="left" wrapText="1"/>
    </xf>
    <xf numFmtId="0" fontId="6" fillId="0" borderId="25" xfId="0" applyFont="1" applyBorder="1" applyAlignment="1">
      <alignment wrapText="1"/>
    </xf>
    <xf numFmtId="0" fontId="75" fillId="0" borderId="0" xfId="0" applyFont="1" applyAlignment="1">
      <alignment wrapText="1"/>
    </xf>
    <xf numFmtId="0" fontId="71" fillId="0" borderId="14" xfId="0" applyFont="1" applyBorder="1" applyAlignment="1">
      <alignment wrapText="1"/>
    </xf>
    <xf numFmtId="0" fontId="71" fillId="0" borderId="15" xfId="0" applyFont="1" applyBorder="1" applyAlignment="1">
      <alignment wrapText="1"/>
    </xf>
    <xf numFmtId="0" fontId="71" fillId="0" borderId="19" xfId="0" applyFont="1" applyBorder="1" applyAlignment="1">
      <alignment wrapText="1"/>
    </xf>
    <xf numFmtId="0" fontId="71" fillId="0" borderId="20" xfId="0" applyFont="1" applyBorder="1" applyAlignment="1">
      <alignment wrapText="1"/>
    </xf>
    <xf numFmtId="0" fontId="69" fillId="0" borderId="26" xfId="0" applyFont="1" applyBorder="1" applyAlignment="1">
      <alignment horizontal="center" wrapText="1"/>
    </xf>
    <xf numFmtId="0" fontId="69" fillId="0" borderId="27" xfId="0" applyFont="1" applyBorder="1" applyAlignment="1">
      <alignment horizontal="center" wrapText="1"/>
    </xf>
    <xf numFmtId="0" fontId="71" fillId="0" borderId="15" xfId="0" applyFont="1" applyBorder="1" applyAlignment="1">
      <alignment horizontal="center" wrapText="1"/>
    </xf>
    <xf numFmtId="0" fontId="69" fillId="0" borderId="14" xfId="0" applyFont="1" applyBorder="1" applyAlignment="1">
      <alignment wrapText="1"/>
    </xf>
    <xf numFmtId="0" fontId="69" fillId="0" borderId="15" xfId="0" applyFont="1" applyBorder="1" applyAlignment="1">
      <alignment horizontal="center" wrapText="1"/>
    </xf>
    <xf numFmtId="0" fontId="71" fillId="0" borderId="20" xfId="0" applyFont="1" applyBorder="1" applyAlignment="1">
      <alignment horizontal="center" wrapText="1"/>
    </xf>
    <xf numFmtId="0" fontId="69" fillId="0" borderId="22" xfId="0" applyFont="1" applyBorder="1" applyAlignment="1">
      <alignment wrapText="1"/>
    </xf>
    <xf numFmtId="0" fontId="69" fillId="0" borderId="22" xfId="0" applyFont="1" applyBorder="1" applyAlignment="1">
      <alignment horizontal="center" wrapText="1"/>
    </xf>
    <xf numFmtId="0" fontId="69" fillId="0" borderId="10" xfId="0" applyFont="1" applyBorder="1" applyAlignment="1">
      <alignment wrapText="1"/>
    </xf>
    <xf numFmtId="0" fontId="69" fillId="0" borderId="10" xfId="0" applyFont="1" applyBorder="1" applyAlignment="1">
      <alignment horizontal="center" wrapText="1"/>
    </xf>
    <xf numFmtId="0" fontId="71" fillId="0" borderId="24" xfId="0" applyFont="1" applyBorder="1" applyAlignment="1">
      <alignment vertical="top" wrapText="1"/>
    </xf>
    <xf numFmtId="0" fontId="71" fillId="0" borderId="12" xfId="0" applyFont="1" applyBorder="1" applyAlignment="1">
      <alignment horizontal="center" vertical="top" wrapText="1"/>
    </xf>
    <xf numFmtId="3" fontId="71" fillId="0" borderId="12" xfId="0" applyNumberFormat="1" applyFont="1" applyBorder="1" applyAlignment="1">
      <alignment horizontal="center" vertical="center" wrapText="1"/>
    </xf>
    <xf numFmtId="3" fontId="71" fillId="0" borderId="28" xfId="0" applyNumberFormat="1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top" wrapText="1"/>
    </xf>
    <xf numFmtId="3" fontId="71" fillId="0" borderId="15" xfId="0" applyNumberFormat="1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top" wrapText="1"/>
    </xf>
    <xf numFmtId="41" fontId="8" fillId="0" borderId="17" xfId="61" applyNumberFormat="1" applyFont="1" applyFill="1" applyBorder="1" applyAlignment="1">
      <alignment horizontal="left" vertical="center" indent="1"/>
    </xf>
    <xf numFmtId="41" fontId="8" fillId="0" borderId="15" xfId="61" applyNumberFormat="1" applyFont="1" applyFill="1" applyBorder="1" applyAlignment="1">
      <alignment horizontal="left" vertical="center" indent="1"/>
    </xf>
    <xf numFmtId="41" fontId="8" fillId="0" borderId="18" xfId="61" applyNumberFormat="1" applyFont="1" applyFill="1" applyBorder="1" applyAlignment="1">
      <alignment horizontal="left" vertical="center" indent="1"/>
    </xf>
    <xf numFmtId="3" fontId="71" fillId="0" borderId="16" xfId="0" applyNumberFormat="1" applyFont="1" applyBorder="1" applyAlignment="1">
      <alignment horizontal="center" vertical="center" wrapText="1"/>
    </xf>
    <xf numFmtId="3" fontId="71" fillId="0" borderId="20" xfId="0" applyNumberFormat="1" applyFont="1" applyBorder="1" applyAlignment="1">
      <alignment horizontal="center" vertical="center" wrapText="1"/>
    </xf>
    <xf numFmtId="3" fontId="71" fillId="0" borderId="21" xfId="0" applyNumberFormat="1" applyFont="1" applyBorder="1" applyAlignment="1">
      <alignment horizontal="center" vertical="center" wrapText="1"/>
    </xf>
    <xf numFmtId="3" fontId="69" fillId="0" borderId="22" xfId="0" applyNumberFormat="1" applyFont="1" applyBorder="1" applyAlignment="1">
      <alignment horizontal="center" vertical="center" wrapText="1"/>
    </xf>
    <xf numFmtId="3" fontId="69" fillId="0" borderId="23" xfId="0" applyNumberFormat="1" applyFont="1" applyBorder="1" applyAlignment="1">
      <alignment horizontal="center" vertical="center" wrapText="1"/>
    </xf>
    <xf numFmtId="3" fontId="69" fillId="0" borderId="29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71" fillId="0" borderId="30" xfId="0" applyNumberFormat="1" applyFont="1" applyBorder="1" applyAlignment="1">
      <alignment horizontal="center" vertical="center" wrapText="1"/>
    </xf>
    <xf numFmtId="3" fontId="71" fillId="0" borderId="31" xfId="0" applyNumberFormat="1" applyFont="1" applyBorder="1" applyAlignment="1">
      <alignment horizontal="center" vertical="center" wrapText="1"/>
    </xf>
    <xf numFmtId="0" fontId="71" fillId="0" borderId="32" xfId="0" applyFont="1" applyBorder="1" applyAlignment="1">
      <alignment horizontal="center" vertical="top" wrapText="1"/>
    </xf>
    <xf numFmtId="0" fontId="71" fillId="0" borderId="33" xfId="0" applyFont="1" applyBorder="1" applyAlignment="1">
      <alignment horizontal="center" vertical="top" wrapText="1"/>
    </xf>
    <xf numFmtId="41" fontId="8" fillId="0" borderId="34" xfId="61" applyNumberFormat="1" applyFont="1" applyFill="1" applyBorder="1" applyAlignment="1">
      <alignment horizontal="left" vertical="center" indent="1"/>
    </xf>
    <xf numFmtId="3" fontId="71" fillId="0" borderId="15" xfId="0" applyNumberFormat="1" applyFont="1" applyBorder="1" applyAlignment="1">
      <alignment horizontal="center" vertical="top" wrapText="1"/>
    </xf>
    <xf numFmtId="3" fontId="71" fillId="0" borderId="27" xfId="0" applyNumberFormat="1" applyFont="1" applyBorder="1" applyAlignment="1">
      <alignment horizontal="center" vertical="top" wrapText="1"/>
    </xf>
    <xf numFmtId="0" fontId="10" fillId="0" borderId="0" xfId="53">
      <alignment/>
      <protection/>
    </xf>
    <xf numFmtId="44" fontId="10" fillId="0" borderId="0" xfId="44" applyFont="1" applyAlignment="1">
      <alignment/>
    </xf>
    <xf numFmtId="0" fontId="9" fillId="0" borderId="15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/>
      <protection/>
    </xf>
    <xf numFmtId="0" fontId="10" fillId="0" borderId="0" xfId="53" applyAlignment="1">
      <alignment horizontal="center"/>
      <protection/>
    </xf>
    <xf numFmtId="0" fontId="9" fillId="0" borderId="15" xfId="53" applyFont="1" applyBorder="1" applyAlignment="1">
      <alignment horizontal="center" wrapText="1"/>
      <protection/>
    </xf>
    <xf numFmtId="49" fontId="9" fillId="0" borderId="15" xfId="54" applyNumberFormat="1" applyFont="1" applyFill="1" applyBorder="1" applyAlignment="1">
      <alignment wrapText="1"/>
      <protection/>
    </xf>
    <xf numFmtId="0" fontId="6" fillId="0" borderId="15" xfId="53" applyFont="1" applyBorder="1" applyAlignment="1">
      <alignment horizontal="center" wrapText="1"/>
      <protection/>
    </xf>
    <xf numFmtId="164" fontId="9" fillId="0" borderId="15" xfId="53" applyNumberFormat="1" applyFont="1" applyBorder="1" applyAlignment="1">
      <alignment wrapText="1"/>
      <protection/>
    </xf>
    <xf numFmtId="1" fontId="9" fillId="0" borderId="15" xfId="53" applyNumberFormat="1" applyFont="1" applyBorder="1" applyAlignment="1">
      <alignment horizontal="center" wrapText="1"/>
      <protection/>
    </xf>
    <xf numFmtId="164" fontId="9" fillId="0" borderId="15" xfId="53" applyNumberFormat="1" applyFont="1" applyBorder="1" applyAlignment="1">
      <alignment/>
      <protection/>
    </xf>
    <xf numFmtId="164" fontId="9" fillId="0" borderId="15" xfId="53" applyNumberFormat="1" applyFont="1" applyBorder="1">
      <alignment/>
      <protection/>
    </xf>
    <xf numFmtId="164" fontId="9" fillId="0" borderId="15" xfId="53" applyNumberFormat="1" applyFont="1" applyBorder="1" applyAlignment="1">
      <alignment horizontal="center"/>
      <protection/>
    </xf>
    <xf numFmtId="0" fontId="9" fillId="0" borderId="15" xfId="54" applyNumberFormat="1" applyFont="1" applyFill="1" applyBorder="1" applyAlignment="1" applyProtection="1">
      <alignment wrapText="1"/>
      <protection locked="0"/>
    </xf>
    <xf numFmtId="0" fontId="9" fillId="0" borderId="15" xfId="53" applyFont="1" applyBorder="1" applyAlignment="1">
      <alignment horizontal="center" vertical="center"/>
      <protection/>
    </xf>
    <xf numFmtId="0" fontId="9" fillId="0" borderId="15" xfId="53" applyFont="1" applyBorder="1" applyAlignment="1">
      <alignment horizontal="center"/>
      <protection/>
    </xf>
    <xf numFmtId="49" fontId="9" fillId="0" borderId="15" xfId="53" applyNumberFormat="1" applyFont="1" applyBorder="1" applyAlignment="1">
      <alignment horizontal="center"/>
      <protection/>
    </xf>
    <xf numFmtId="0" fontId="9" fillId="0" borderId="15" xfId="53" applyFont="1" applyBorder="1" applyAlignment="1">
      <alignment/>
      <protection/>
    </xf>
    <xf numFmtId="0" fontId="9" fillId="0" borderId="15" xfId="53" applyFont="1" applyBorder="1" applyAlignment="1">
      <alignment horizontal="center"/>
      <protection/>
    </xf>
    <xf numFmtId="0" fontId="9" fillId="0" borderId="15" xfId="53" applyFont="1" applyBorder="1" applyAlignment="1">
      <alignment wrapText="1"/>
      <protection/>
    </xf>
    <xf numFmtId="49" fontId="14" fillId="0" borderId="15" xfId="53" applyNumberFormat="1" applyFont="1" applyBorder="1" applyAlignment="1">
      <alignment horizontal="center" vertical="center" wrapText="1"/>
      <protection/>
    </xf>
    <xf numFmtId="0" fontId="14" fillId="0" borderId="15" xfId="53" applyFont="1" applyBorder="1" applyAlignment="1">
      <alignment horizontal="center" vertical="center" wrapText="1"/>
      <protection/>
    </xf>
    <xf numFmtId="164" fontId="9" fillId="0" borderId="31" xfId="53" applyNumberFormat="1" applyFont="1" applyBorder="1" applyAlignment="1">
      <alignment horizontal="center"/>
      <protection/>
    </xf>
    <xf numFmtId="164" fontId="9" fillId="0" borderId="33" xfId="53" applyNumberFormat="1" applyFont="1" applyBorder="1" applyAlignment="1">
      <alignment horizontal="center"/>
      <protection/>
    </xf>
    <xf numFmtId="2" fontId="9" fillId="0" borderId="31" xfId="53" applyNumberFormat="1" applyFont="1" applyBorder="1" applyAlignment="1">
      <alignment horizontal="center"/>
      <protection/>
    </xf>
    <xf numFmtId="2" fontId="9" fillId="0" borderId="33" xfId="53" applyNumberFormat="1" applyFont="1" applyBorder="1" applyAlignment="1">
      <alignment horizontal="center"/>
      <protection/>
    </xf>
    <xf numFmtId="0" fontId="6" fillId="0" borderId="15" xfId="53" applyFont="1" applyBorder="1" applyAlignment="1">
      <alignment horizontal="center"/>
      <protection/>
    </xf>
    <xf numFmtId="0" fontId="9" fillId="0" borderId="31" xfId="53" applyFont="1" applyBorder="1" applyAlignment="1">
      <alignment horizontal="center" vertical="center" wrapText="1"/>
      <protection/>
    </xf>
    <xf numFmtId="0" fontId="9" fillId="0" borderId="33" xfId="53" applyFont="1" applyBorder="1" applyAlignment="1">
      <alignment horizontal="center" vertical="center" wrapText="1"/>
      <protection/>
    </xf>
    <xf numFmtId="2" fontId="14" fillId="0" borderId="31" xfId="53" applyNumberFormat="1" applyFont="1" applyBorder="1" applyAlignment="1">
      <alignment horizontal="center" vertical="center" wrapText="1"/>
      <protection/>
    </xf>
    <xf numFmtId="2" fontId="14" fillId="0" borderId="33" xfId="53" applyNumberFormat="1" applyFont="1" applyBorder="1" applyAlignment="1">
      <alignment horizontal="center" vertical="center" wrapText="1"/>
      <protection/>
    </xf>
    <xf numFmtId="0" fontId="9" fillId="0" borderId="35" xfId="53" applyFont="1" applyBorder="1" applyAlignment="1">
      <alignment horizontal="center" vertical="center" wrapText="1"/>
      <protection/>
    </xf>
    <xf numFmtId="0" fontId="9" fillId="0" borderId="36" xfId="53" applyFont="1" applyBorder="1" applyAlignment="1">
      <alignment horizontal="center" vertical="center" wrapText="1"/>
      <protection/>
    </xf>
    <xf numFmtId="0" fontId="9" fillId="0" borderId="27" xfId="53" applyFont="1" applyBorder="1" applyAlignment="1">
      <alignment horizontal="center" vertical="center" wrapText="1"/>
      <protection/>
    </xf>
    <xf numFmtId="0" fontId="9" fillId="0" borderId="0" xfId="53" applyFont="1" applyAlignment="1">
      <alignment horizontal="right" wrapText="1"/>
      <protection/>
    </xf>
    <xf numFmtId="0" fontId="11" fillId="0" borderId="0" xfId="53" applyFont="1" applyAlignment="1">
      <alignment horizontal="center" vertical="center"/>
      <protection/>
    </xf>
    <xf numFmtId="0" fontId="11" fillId="0" borderId="0" xfId="53" applyFont="1" applyAlignment="1">
      <alignment horizontal="center"/>
      <protection/>
    </xf>
    <xf numFmtId="0" fontId="9" fillId="0" borderId="15" xfId="53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right" wrapText="1"/>
    </xf>
    <xf numFmtId="0" fontId="76" fillId="0" borderId="0" xfId="0" applyFont="1" applyAlignment="1">
      <alignment horizontal="center" vertical="center" wrapText="1"/>
    </xf>
    <xf numFmtId="0" fontId="70" fillId="0" borderId="0" xfId="0" applyFont="1" applyAlignment="1">
      <alignment horizontal="justify" wrapText="1"/>
    </xf>
    <xf numFmtId="0" fontId="73" fillId="0" borderId="37" xfId="0" applyFont="1" applyBorder="1" applyAlignment="1">
      <alignment horizontal="center" wrapText="1"/>
    </xf>
    <xf numFmtId="0" fontId="73" fillId="0" borderId="38" xfId="0" applyFont="1" applyBorder="1" applyAlignment="1">
      <alignment horizontal="center" wrapText="1"/>
    </xf>
    <xf numFmtId="0" fontId="73" fillId="0" borderId="39" xfId="0" applyFont="1" applyBorder="1" applyAlignment="1">
      <alignment horizontal="center" wrapText="1"/>
    </xf>
    <xf numFmtId="0" fontId="73" fillId="0" borderId="40" xfId="0" applyFont="1" applyBorder="1" applyAlignment="1">
      <alignment horizontal="center" wrapText="1"/>
    </xf>
    <xf numFmtId="0" fontId="68" fillId="0" borderId="41" xfId="0" applyFont="1" applyBorder="1" applyAlignment="1">
      <alignment horizontal="center" wrapText="1"/>
    </xf>
    <xf numFmtId="0" fontId="68" fillId="0" borderId="42" xfId="0" applyFont="1" applyBorder="1" applyAlignment="1">
      <alignment horizontal="center" wrapText="1"/>
    </xf>
    <xf numFmtId="0" fontId="71" fillId="0" borderId="20" xfId="0" applyFont="1" applyBorder="1" applyAlignment="1">
      <alignment horizontal="center" wrapText="1"/>
    </xf>
    <xf numFmtId="0" fontId="71" fillId="0" borderId="21" xfId="0" applyFont="1" applyBorder="1" applyAlignment="1">
      <alignment horizontal="center" wrapText="1"/>
    </xf>
    <xf numFmtId="0" fontId="70" fillId="0" borderId="12" xfId="0" applyFont="1" applyBorder="1" applyAlignment="1">
      <alignment horizontal="center" wrapText="1"/>
    </xf>
    <xf numFmtId="0" fontId="70" fillId="0" borderId="13" xfId="0" applyFont="1" applyBorder="1" applyAlignment="1">
      <alignment horizontal="center" wrapText="1"/>
    </xf>
    <xf numFmtId="0" fontId="71" fillId="0" borderId="15" xfId="0" applyFont="1" applyBorder="1" applyAlignment="1">
      <alignment horizontal="center" wrapText="1"/>
    </xf>
    <xf numFmtId="0" fontId="71" fillId="0" borderId="16" xfId="0" applyFont="1" applyBorder="1" applyAlignment="1">
      <alignment horizontal="center" wrapText="1"/>
    </xf>
    <xf numFmtId="0" fontId="75" fillId="0" borderId="39" xfId="0" applyFont="1" applyBorder="1" applyAlignment="1">
      <alignment horizontal="center" wrapText="1"/>
    </xf>
    <xf numFmtId="0" fontId="75" fillId="0" borderId="25" xfId="0" applyFont="1" applyBorder="1" applyAlignment="1">
      <alignment horizontal="center" wrapText="1"/>
    </xf>
    <xf numFmtId="0" fontId="75" fillId="0" borderId="40" xfId="0" applyFont="1" applyBorder="1" applyAlignment="1">
      <alignment horizontal="center" wrapText="1"/>
    </xf>
    <xf numFmtId="0" fontId="75" fillId="0" borderId="41" xfId="0" applyFont="1" applyBorder="1" applyAlignment="1">
      <alignment horizontal="center" wrapText="1"/>
    </xf>
    <xf numFmtId="0" fontId="75" fillId="0" borderId="43" xfId="0" applyFont="1" applyBorder="1" applyAlignment="1">
      <alignment horizontal="center" wrapText="1"/>
    </xf>
    <xf numFmtId="0" fontId="75" fillId="0" borderId="42" xfId="0" applyFont="1" applyBorder="1" applyAlignment="1">
      <alignment horizontal="center" wrapText="1"/>
    </xf>
    <xf numFmtId="3" fontId="69" fillId="0" borderId="27" xfId="0" applyNumberFormat="1" applyFont="1" applyBorder="1" applyAlignment="1">
      <alignment horizontal="center" wrapText="1"/>
    </xf>
    <xf numFmtId="0" fontId="75" fillId="0" borderId="0" xfId="0" applyFont="1" applyBorder="1" applyAlignment="1">
      <alignment horizontal="justify" wrapText="1"/>
    </xf>
    <xf numFmtId="3" fontId="71" fillId="0" borderId="15" xfId="0" applyNumberFormat="1" applyFont="1" applyBorder="1" applyAlignment="1">
      <alignment horizontal="center" wrapText="1"/>
    </xf>
    <xf numFmtId="3" fontId="71" fillId="0" borderId="16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3" fontId="69" fillId="0" borderId="22" xfId="0" applyNumberFormat="1" applyFont="1" applyBorder="1" applyAlignment="1">
      <alignment horizontal="center" wrapText="1"/>
    </xf>
    <xf numFmtId="3" fontId="69" fillId="0" borderId="44" xfId="0" applyNumberFormat="1" applyFont="1" applyBorder="1" applyAlignment="1">
      <alignment horizontal="center" wrapText="1"/>
    </xf>
    <xf numFmtId="3" fontId="69" fillId="0" borderId="45" xfId="0" applyNumberFormat="1" applyFont="1" applyBorder="1" applyAlignment="1">
      <alignment horizontal="center" wrapText="1"/>
    </xf>
    <xf numFmtId="0" fontId="75" fillId="0" borderId="0" xfId="0" applyFont="1" applyAlignment="1">
      <alignment horizontal="left" wrapText="1"/>
    </xf>
    <xf numFmtId="3" fontId="69" fillId="0" borderId="15" xfId="0" applyNumberFormat="1" applyFont="1" applyBorder="1" applyAlignment="1">
      <alignment horizontal="center" wrapText="1"/>
    </xf>
    <xf numFmtId="3" fontId="69" fillId="0" borderId="16" xfId="0" applyNumberFormat="1" applyFont="1" applyBorder="1" applyAlignment="1">
      <alignment horizontal="center" wrapText="1"/>
    </xf>
    <xf numFmtId="3" fontId="71" fillId="0" borderId="20" xfId="0" applyNumberFormat="1" applyFont="1" applyBorder="1" applyAlignment="1">
      <alignment horizontal="center" wrapText="1"/>
    </xf>
    <xf numFmtId="3" fontId="71" fillId="0" borderId="21" xfId="0" applyNumberFormat="1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72" fillId="0" borderId="46" xfId="0" applyFont="1" applyBorder="1" applyAlignment="1">
      <alignment horizontal="center" wrapText="1"/>
    </xf>
    <xf numFmtId="0" fontId="68" fillId="0" borderId="0" xfId="0" applyFont="1" applyAlignment="1">
      <alignment horizontal="center" wrapText="1"/>
    </xf>
    <xf numFmtId="0" fontId="2" fillId="0" borderId="47" xfId="0" applyFont="1" applyBorder="1" applyAlignment="1">
      <alignment horizontal="center"/>
    </xf>
    <xf numFmtId="0" fontId="75" fillId="0" borderId="37" xfId="0" applyFont="1" applyBorder="1" applyAlignment="1">
      <alignment horizontal="center" wrapText="1"/>
    </xf>
    <xf numFmtId="0" fontId="75" fillId="0" borderId="38" xfId="0" applyFont="1" applyBorder="1" applyAlignment="1">
      <alignment horizontal="center" wrapText="1"/>
    </xf>
    <xf numFmtId="0" fontId="77" fillId="0" borderId="0" xfId="0" applyFont="1" applyAlignment="1">
      <alignment horizontal="center"/>
    </xf>
    <xf numFmtId="0" fontId="75" fillId="0" borderId="37" xfId="0" applyFont="1" applyBorder="1" applyAlignment="1">
      <alignment horizontal="center" vertical="top" wrapText="1"/>
    </xf>
    <xf numFmtId="0" fontId="75" fillId="0" borderId="48" xfId="0" applyFont="1" applyBorder="1" applyAlignment="1">
      <alignment horizontal="center" vertical="top" wrapText="1"/>
    </xf>
    <xf numFmtId="0" fontId="75" fillId="0" borderId="38" xfId="0" applyFont="1" applyBorder="1" applyAlignment="1">
      <alignment horizontal="center" vertical="top" wrapText="1"/>
    </xf>
    <xf numFmtId="0" fontId="75" fillId="0" borderId="22" xfId="0" applyFont="1" applyBorder="1" applyAlignment="1">
      <alignment horizontal="center" vertical="top" wrapText="1"/>
    </xf>
    <xf numFmtId="0" fontId="75" fillId="0" borderId="44" xfId="0" applyFont="1" applyBorder="1" applyAlignment="1">
      <alignment horizontal="center" vertical="top" wrapText="1"/>
    </xf>
    <xf numFmtId="0" fontId="75" fillId="0" borderId="45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ладрыб расход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C49" sqref="C49"/>
    </sheetView>
  </sheetViews>
  <sheetFormatPr defaultColWidth="9.140625" defaultRowHeight="15"/>
  <cols>
    <col min="1" max="1" width="4.7109375" style="93" customWidth="1"/>
    <col min="2" max="2" width="31.57421875" style="93" customWidth="1"/>
    <col min="3" max="3" width="7.421875" style="93" customWidth="1"/>
    <col min="4" max="4" width="8.140625" style="93" customWidth="1"/>
    <col min="5" max="5" width="9.421875" style="93" customWidth="1"/>
    <col min="6" max="6" width="20.8515625" style="93" customWidth="1"/>
    <col min="7" max="7" width="15.8515625" style="93" customWidth="1"/>
    <col min="8" max="8" width="21.00390625" style="93" customWidth="1"/>
    <col min="9" max="16384" width="8.8515625" style="93" customWidth="1"/>
  </cols>
  <sheetData>
    <row r="1" spans="6:7" ht="22.5" customHeight="1">
      <c r="F1" s="127" t="s">
        <v>70</v>
      </c>
      <c r="G1" s="127"/>
    </row>
    <row r="3" spans="1:7" ht="13.5">
      <c r="A3" s="128" t="s">
        <v>39</v>
      </c>
      <c r="B3" s="128"/>
      <c r="C3" s="128"/>
      <c r="D3" s="128"/>
      <c r="E3" s="128"/>
      <c r="F3" s="128"/>
      <c r="G3" s="128"/>
    </row>
    <row r="4" spans="1:8" ht="13.5">
      <c r="A4" s="129" t="s">
        <v>72</v>
      </c>
      <c r="B4" s="129"/>
      <c r="C4" s="129"/>
      <c r="D4" s="129"/>
      <c r="E4" s="129"/>
      <c r="F4" s="129"/>
      <c r="G4" s="129"/>
      <c r="H4" s="94"/>
    </row>
    <row r="5" spans="1:8" ht="13.5">
      <c r="A5" s="129" t="s">
        <v>73</v>
      </c>
      <c r="B5" s="129"/>
      <c r="C5" s="129"/>
      <c r="D5" s="129"/>
      <c r="E5" s="129"/>
      <c r="F5" s="129"/>
      <c r="G5" s="129"/>
      <c r="H5" s="94"/>
    </row>
    <row r="6" ht="6.75" customHeight="1"/>
    <row r="7" spans="1:7" ht="111.75" customHeight="1">
      <c r="A7" s="130" t="s">
        <v>74</v>
      </c>
      <c r="B7" s="130" t="s">
        <v>75</v>
      </c>
      <c r="C7" s="130" t="s">
        <v>76</v>
      </c>
      <c r="D7" s="130" t="s">
        <v>77</v>
      </c>
      <c r="E7" s="130"/>
      <c r="F7" s="130" t="s">
        <v>78</v>
      </c>
      <c r="G7" s="130" t="s">
        <v>79</v>
      </c>
    </row>
    <row r="8" spans="1:7" ht="29.25" customHeight="1">
      <c r="A8" s="130"/>
      <c r="B8" s="130"/>
      <c r="C8" s="130"/>
      <c r="D8" s="95" t="s">
        <v>80</v>
      </c>
      <c r="E8" s="95" t="s">
        <v>81</v>
      </c>
      <c r="F8" s="130"/>
      <c r="G8" s="130"/>
    </row>
    <row r="9" spans="1:8" ht="10.5" customHeight="1">
      <c r="A9" s="96">
        <v>1</v>
      </c>
      <c r="B9" s="96">
        <v>2</v>
      </c>
      <c r="C9" s="96">
        <v>3</v>
      </c>
      <c r="D9" s="96">
        <v>4</v>
      </c>
      <c r="E9" s="96">
        <v>5</v>
      </c>
      <c r="F9" s="96">
        <v>6</v>
      </c>
      <c r="G9" s="96">
        <v>7</v>
      </c>
      <c r="H9" s="97"/>
    </row>
    <row r="10" spans="1:8" ht="12.75">
      <c r="A10" s="119" t="s">
        <v>82</v>
      </c>
      <c r="B10" s="119"/>
      <c r="C10" s="119"/>
      <c r="D10" s="119"/>
      <c r="E10" s="119"/>
      <c r="F10" s="119"/>
      <c r="G10" s="119"/>
      <c r="H10" s="97"/>
    </row>
    <row r="11" spans="1:7" ht="24">
      <c r="A11" s="98">
        <v>1</v>
      </c>
      <c r="B11" s="99" t="s">
        <v>83</v>
      </c>
      <c r="C11" s="98" t="s">
        <v>84</v>
      </c>
      <c r="D11" s="100" t="s">
        <v>47</v>
      </c>
      <c r="E11" s="101">
        <v>164.4</v>
      </c>
      <c r="F11" s="124" t="s">
        <v>85</v>
      </c>
      <c r="G11" s="124" t="s">
        <v>86</v>
      </c>
    </row>
    <row r="12" spans="1:7" ht="12.75">
      <c r="A12" s="102">
        <v>2</v>
      </c>
      <c r="B12" s="99" t="s">
        <v>87</v>
      </c>
      <c r="C12" s="98" t="s">
        <v>84</v>
      </c>
      <c r="D12" s="101">
        <v>245.7</v>
      </c>
      <c r="E12" s="101">
        <v>379.8</v>
      </c>
      <c r="F12" s="125"/>
      <c r="G12" s="125"/>
    </row>
    <row r="13" spans="1:7" ht="15" customHeight="1">
      <c r="A13" s="98">
        <v>3</v>
      </c>
      <c r="B13" s="99" t="s">
        <v>88</v>
      </c>
      <c r="C13" s="98" t="s">
        <v>84</v>
      </c>
      <c r="D13" s="101">
        <v>205.5</v>
      </c>
      <c r="E13" s="101">
        <v>341</v>
      </c>
      <c r="F13" s="125"/>
      <c r="G13" s="125"/>
    </row>
    <row r="14" spans="1:7" ht="24">
      <c r="A14" s="102">
        <v>4</v>
      </c>
      <c r="B14" s="99" t="s">
        <v>89</v>
      </c>
      <c r="C14" s="98" t="s">
        <v>84</v>
      </c>
      <c r="D14" s="101">
        <v>331.3</v>
      </c>
      <c r="E14" s="101">
        <v>559.6</v>
      </c>
      <c r="F14" s="125"/>
      <c r="G14" s="125"/>
    </row>
    <row r="15" spans="1:7" ht="24">
      <c r="A15" s="98">
        <v>5</v>
      </c>
      <c r="B15" s="99" t="s">
        <v>90</v>
      </c>
      <c r="C15" s="98" t="s">
        <v>84</v>
      </c>
      <c r="D15" s="101">
        <v>212.8</v>
      </c>
      <c r="E15" s="101">
        <v>346.3</v>
      </c>
      <c r="F15" s="125"/>
      <c r="G15" s="125"/>
    </row>
    <row r="16" spans="1:7" ht="24">
      <c r="A16" s="102">
        <v>6</v>
      </c>
      <c r="B16" s="99" t="s">
        <v>91</v>
      </c>
      <c r="C16" s="98" t="s">
        <v>84</v>
      </c>
      <c r="D16" s="101">
        <v>311.3</v>
      </c>
      <c r="E16" s="101">
        <v>487.4</v>
      </c>
      <c r="F16" s="125"/>
      <c r="G16" s="125"/>
    </row>
    <row r="17" spans="1:7" ht="24">
      <c r="A17" s="98">
        <v>7</v>
      </c>
      <c r="B17" s="99" t="s">
        <v>92</v>
      </c>
      <c r="C17" s="98" t="s">
        <v>84</v>
      </c>
      <c r="D17" s="101">
        <v>363.9</v>
      </c>
      <c r="E17" s="101">
        <v>582.2</v>
      </c>
      <c r="F17" s="125"/>
      <c r="G17" s="125"/>
    </row>
    <row r="18" spans="1:7" ht="12.75">
      <c r="A18" s="102">
        <v>8</v>
      </c>
      <c r="B18" s="99" t="s">
        <v>93</v>
      </c>
      <c r="C18" s="98" t="s">
        <v>84</v>
      </c>
      <c r="D18" s="101">
        <v>331</v>
      </c>
      <c r="E18" s="101">
        <v>529.5</v>
      </c>
      <c r="F18" s="125"/>
      <c r="G18" s="125"/>
    </row>
    <row r="19" spans="1:7" ht="12.75">
      <c r="A19" s="98">
        <v>9</v>
      </c>
      <c r="B19" s="99" t="s">
        <v>94</v>
      </c>
      <c r="C19" s="98" t="s">
        <v>84</v>
      </c>
      <c r="D19" s="101">
        <v>270.8</v>
      </c>
      <c r="E19" s="103">
        <v>423</v>
      </c>
      <c r="F19" s="125"/>
      <c r="G19" s="125"/>
    </row>
    <row r="20" spans="1:7" ht="12.75">
      <c r="A20" s="102">
        <v>10</v>
      </c>
      <c r="B20" s="99" t="s">
        <v>95</v>
      </c>
      <c r="C20" s="98" t="s">
        <v>84</v>
      </c>
      <c r="D20" s="104">
        <v>253.5</v>
      </c>
      <c r="E20" s="104">
        <v>405.6</v>
      </c>
      <c r="F20" s="125"/>
      <c r="G20" s="125"/>
    </row>
    <row r="21" spans="1:7" ht="12.75">
      <c r="A21" s="98">
        <v>11</v>
      </c>
      <c r="B21" s="99" t="s">
        <v>96</v>
      </c>
      <c r="C21" s="98" t="s">
        <v>84</v>
      </c>
      <c r="D21" s="104">
        <v>301.3</v>
      </c>
      <c r="E21" s="104">
        <v>482.1</v>
      </c>
      <c r="F21" s="125"/>
      <c r="G21" s="125"/>
    </row>
    <row r="22" spans="1:7" ht="12.75">
      <c r="A22" s="102">
        <v>12</v>
      </c>
      <c r="B22" s="99" t="s">
        <v>97</v>
      </c>
      <c r="C22" s="98" t="s">
        <v>84</v>
      </c>
      <c r="D22" s="104">
        <v>399.5</v>
      </c>
      <c r="E22" s="104">
        <v>639.2</v>
      </c>
      <c r="F22" s="125"/>
      <c r="G22" s="125"/>
    </row>
    <row r="23" spans="1:7" ht="12.75">
      <c r="A23" s="98">
        <v>13</v>
      </c>
      <c r="B23" s="99" t="s">
        <v>98</v>
      </c>
      <c r="C23" s="98" t="s">
        <v>84</v>
      </c>
      <c r="D23" s="104">
        <v>340.9</v>
      </c>
      <c r="E23" s="104">
        <v>545.4</v>
      </c>
      <c r="F23" s="125"/>
      <c r="G23" s="125"/>
    </row>
    <row r="24" spans="1:7" ht="60">
      <c r="A24" s="102">
        <v>14</v>
      </c>
      <c r="B24" s="99" t="s">
        <v>99</v>
      </c>
      <c r="C24" s="98" t="s">
        <v>84</v>
      </c>
      <c r="D24" s="104">
        <v>172</v>
      </c>
      <c r="E24" s="104">
        <v>280.1</v>
      </c>
      <c r="F24" s="125"/>
      <c r="G24" s="125"/>
    </row>
    <row r="25" spans="1:7" ht="12.75">
      <c r="A25" s="98">
        <v>15</v>
      </c>
      <c r="B25" s="99" t="s">
        <v>100</v>
      </c>
      <c r="C25" s="98" t="s">
        <v>84</v>
      </c>
      <c r="D25" s="105" t="s">
        <v>47</v>
      </c>
      <c r="E25" s="104">
        <v>78.3</v>
      </c>
      <c r="F25" s="125"/>
      <c r="G25" s="125"/>
    </row>
    <row r="26" spans="1:7" ht="12.75">
      <c r="A26" s="102">
        <v>16</v>
      </c>
      <c r="B26" s="99" t="s">
        <v>101</v>
      </c>
      <c r="C26" s="98" t="s">
        <v>84</v>
      </c>
      <c r="D26" s="104">
        <v>180.7</v>
      </c>
      <c r="E26" s="104">
        <v>332.9</v>
      </c>
      <c r="F26" s="125"/>
      <c r="G26" s="125"/>
    </row>
    <row r="27" spans="1:7" ht="12.75">
      <c r="A27" s="98">
        <v>17</v>
      </c>
      <c r="B27" s="99" t="s">
        <v>102</v>
      </c>
      <c r="C27" s="98" t="s">
        <v>84</v>
      </c>
      <c r="D27" s="104">
        <v>250.6</v>
      </c>
      <c r="E27" s="104">
        <v>404.7</v>
      </c>
      <c r="F27" s="125"/>
      <c r="G27" s="125"/>
    </row>
    <row r="28" spans="1:7" ht="12.75">
      <c r="A28" s="102">
        <v>18</v>
      </c>
      <c r="B28" s="99" t="s">
        <v>103</v>
      </c>
      <c r="C28" s="98" t="s">
        <v>84</v>
      </c>
      <c r="D28" s="104">
        <v>243.3</v>
      </c>
      <c r="E28" s="104">
        <v>392.3</v>
      </c>
      <c r="F28" s="125"/>
      <c r="G28" s="125"/>
    </row>
    <row r="29" spans="1:7" ht="24">
      <c r="A29" s="98">
        <v>19</v>
      </c>
      <c r="B29" s="99" t="s">
        <v>104</v>
      </c>
      <c r="C29" s="98" t="s">
        <v>84</v>
      </c>
      <c r="D29" s="104">
        <v>621.4</v>
      </c>
      <c r="E29" s="104">
        <v>997.3</v>
      </c>
      <c r="F29" s="125"/>
      <c r="G29" s="125"/>
    </row>
    <row r="30" spans="1:7" ht="24">
      <c r="A30" s="102">
        <v>20</v>
      </c>
      <c r="B30" s="99" t="s">
        <v>105</v>
      </c>
      <c r="C30" s="98" t="s">
        <v>106</v>
      </c>
      <c r="D30" s="104">
        <v>665.3</v>
      </c>
      <c r="E30" s="104">
        <v>1064.5</v>
      </c>
      <c r="F30" s="125"/>
      <c r="G30" s="125"/>
    </row>
    <row r="31" spans="1:7" ht="24">
      <c r="A31" s="98">
        <v>21</v>
      </c>
      <c r="B31" s="99" t="s">
        <v>107</v>
      </c>
      <c r="C31" s="98" t="s">
        <v>106</v>
      </c>
      <c r="D31" s="104">
        <v>914.8</v>
      </c>
      <c r="E31" s="104">
        <v>1463.6</v>
      </c>
      <c r="F31" s="125"/>
      <c r="G31" s="125"/>
    </row>
    <row r="32" spans="1:7" ht="24">
      <c r="A32" s="102">
        <v>22</v>
      </c>
      <c r="B32" s="99" t="s">
        <v>108</v>
      </c>
      <c r="C32" s="98" t="s">
        <v>106</v>
      </c>
      <c r="D32" s="104">
        <v>1727.3</v>
      </c>
      <c r="E32" s="104">
        <v>2704.9</v>
      </c>
      <c r="F32" s="125"/>
      <c r="G32" s="125"/>
    </row>
    <row r="33" spans="1:7" ht="24">
      <c r="A33" s="98">
        <v>23</v>
      </c>
      <c r="B33" s="99" t="s">
        <v>109</v>
      </c>
      <c r="C33" s="98" t="s">
        <v>106</v>
      </c>
      <c r="D33" s="104">
        <v>1766</v>
      </c>
      <c r="E33" s="104">
        <v>2526.1</v>
      </c>
      <c r="F33" s="125"/>
      <c r="G33" s="125"/>
    </row>
    <row r="34" spans="1:7" ht="12.75">
      <c r="A34" s="102">
        <v>24</v>
      </c>
      <c r="B34" s="99" t="s">
        <v>110</v>
      </c>
      <c r="C34" s="98" t="s">
        <v>106</v>
      </c>
      <c r="D34" s="104">
        <v>341.6</v>
      </c>
      <c r="E34" s="104">
        <v>545.5</v>
      </c>
      <c r="F34" s="125"/>
      <c r="G34" s="125"/>
    </row>
    <row r="35" spans="1:7" ht="12.75">
      <c r="A35" s="98">
        <v>25</v>
      </c>
      <c r="B35" s="106" t="s">
        <v>111</v>
      </c>
      <c r="C35" s="98" t="s">
        <v>106</v>
      </c>
      <c r="D35" s="104">
        <v>209.5</v>
      </c>
      <c r="E35" s="104">
        <v>331.2</v>
      </c>
      <c r="F35" s="125"/>
      <c r="G35" s="125"/>
    </row>
    <row r="36" spans="1:7" ht="12.75">
      <c r="A36" s="102">
        <v>26</v>
      </c>
      <c r="B36" s="99" t="s">
        <v>112</v>
      </c>
      <c r="C36" s="98" t="s">
        <v>106</v>
      </c>
      <c r="D36" s="104">
        <v>469</v>
      </c>
      <c r="E36" s="104">
        <v>814.2</v>
      </c>
      <c r="F36" s="125"/>
      <c r="G36" s="125"/>
    </row>
    <row r="37" spans="1:7" ht="12.75">
      <c r="A37" s="98">
        <v>27</v>
      </c>
      <c r="B37" s="99" t="s">
        <v>113</v>
      </c>
      <c r="C37" s="98" t="s">
        <v>106</v>
      </c>
      <c r="D37" s="104">
        <v>305.4</v>
      </c>
      <c r="E37" s="104">
        <v>488.6</v>
      </c>
      <c r="F37" s="125"/>
      <c r="G37" s="125"/>
    </row>
    <row r="38" spans="1:7" ht="12.75">
      <c r="A38" s="102">
        <v>28</v>
      </c>
      <c r="B38" s="99" t="s">
        <v>114</v>
      </c>
      <c r="C38" s="98" t="s">
        <v>106</v>
      </c>
      <c r="D38" s="104">
        <v>1278.7</v>
      </c>
      <c r="E38" s="104">
        <v>2102.7</v>
      </c>
      <c r="F38" s="125"/>
      <c r="G38" s="125"/>
    </row>
    <row r="39" spans="1:7" ht="12.75">
      <c r="A39" s="98">
        <v>29</v>
      </c>
      <c r="B39" s="99" t="s">
        <v>115</v>
      </c>
      <c r="C39" s="98" t="s">
        <v>106</v>
      </c>
      <c r="D39" s="104">
        <v>723</v>
      </c>
      <c r="E39" s="104">
        <v>1156.8</v>
      </c>
      <c r="F39" s="125"/>
      <c r="G39" s="125"/>
    </row>
    <row r="40" spans="1:7" ht="12.75">
      <c r="A40" s="102">
        <v>30</v>
      </c>
      <c r="B40" s="99" t="s">
        <v>116</v>
      </c>
      <c r="C40" s="98" t="s">
        <v>106</v>
      </c>
      <c r="D40" s="104">
        <v>1417.8</v>
      </c>
      <c r="E40" s="104">
        <v>2268.5</v>
      </c>
      <c r="F40" s="125"/>
      <c r="G40" s="125"/>
    </row>
    <row r="41" spans="1:7" ht="12.75">
      <c r="A41" s="98">
        <v>31</v>
      </c>
      <c r="B41" s="99" t="s">
        <v>117</v>
      </c>
      <c r="C41" s="98" t="s">
        <v>106</v>
      </c>
      <c r="D41" s="104">
        <v>801.7</v>
      </c>
      <c r="E41" s="104">
        <v>1248</v>
      </c>
      <c r="F41" s="126"/>
      <c r="G41" s="126"/>
    </row>
    <row r="42" spans="1:7" ht="12.75">
      <c r="A42" s="119" t="s">
        <v>118</v>
      </c>
      <c r="B42" s="119"/>
      <c r="C42" s="119"/>
      <c r="D42" s="119"/>
      <c r="E42" s="119"/>
      <c r="F42" s="119"/>
      <c r="G42" s="119"/>
    </row>
    <row r="43" spans="1:7" ht="24">
      <c r="A43" s="95" t="s">
        <v>119</v>
      </c>
      <c r="B43" s="95" t="s">
        <v>120</v>
      </c>
      <c r="C43" s="107" t="s">
        <v>121</v>
      </c>
      <c r="D43" s="120" t="s">
        <v>122</v>
      </c>
      <c r="E43" s="121"/>
      <c r="F43" s="108"/>
      <c r="G43" s="108"/>
    </row>
    <row r="44" spans="1:7" ht="12.75">
      <c r="A44" s="109" t="s">
        <v>123</v>
      </c>
      <c r="B44" s="110" t="s">
        <v>124</v>
      </c>
      <c r="C44" s="111"/>
      <c r="D44" s="115"/>
      <c r="E44" s="116"/>
      <c r="F44" s="124" t="s">
        <v>85</v>
      </c>
      <c r="G44" s="124" t="s">
        <v>86</v>
      </c>
    </row>
    <row r="45" spans="1:7" ht="12.75">
      <c r="A45" s="109" t="s">
        <v>125</v>
      </c>
      <c r="B45" s="112" t="s">
        <v>126</v>
      </c>
      <c r="C45" s="111" t="s">
        <v>127</v>
      </c>
      <c r="D45" s="117">
        <v>5.79</v>
      </c>
      <c r="E45" s="118"/>
      <c r="F45" s="125"/>
      <c r="G45" s="125"/>
    </row>
    <row r="46" spans="1:7" ht="12.75">
      <c r="A46" s="109" t="s">
        <v>128</v>
      </c>
      <c r="B46" s="110" t="s">
        <v>129</v>
      </c>
      <c r="C46" s="111" t="s">
        <v>127</v>
      </c>
      <c r="D46" s="117">
        <v>31.54</v>
      </c>
      <c r="E46" s="118"/>
      <c r="F46" s="125"/>
      <c r="G46" s="125"/>
    </row>
    <row r="47" spans="1:7" ht="12.75">
      <c r="A47" s="109" t="s">
        <v>130</v>
      </c>
      <c r="B47" s="112" t="s">
        <v>131</v>
      </c>
      <c r="C47" s="111"/>
      <c r="D47" s="115"/>
      <c r="E47" s="116"/>
      <c r="F47" s="125"/>
      <c r="G47" s="125"/>
    </row>
    <row r="48" spans="1:7" ht="12.75">
      <c r="A48" s="109" t="s">
        <v>132</v>
      </c>
      <c r="B48" s="112" t="s">
        <v>133</v>
      </c>
      <c r="C48" s="111" t="s">
        <v>134</v>
      </c>
      <c r="D48" s="117">
        <v>4.64</v>
      </c>
      <c r="E48" s="118"/>
      <c r="F48" s="125"/>
      <c r="G48" s="125"/>
    </row>
    <row r="49" spans="1:7" ht="12.75">
      <c r="A49" s="109" t="s">
        <v>135</v>
      </c>
      <c r="B49" s="112" t="s">
        <v>136</v>
      </c>
      <c r="C49" s="111" t="s">
        <v>134</v>
      </c>
      <c r="D49" s="117">
        <v>2.78</v>
      </c>
      <c r="E49" s="118"/>
      <c r="F49" s="126"/>
      <c r="G49" s="126"/>
    </row>
    <row r="50" spans="1:7" ht="21.75" customHeight="1">
      <c r="A50" s="119" t="s">
        <v>137</v>
      </c>
      <c r="B50" s="119"/>
      <c r="C50" s="119"/>
      <c r="D50" s="119"/>
      <c r="E50" s="119"/>
      <c r="F50" s="119"/>
      <c r="G50" s="119"/>
    </row>
    <row r="51" spans="1:7" ht="24">
      <c r="A51" s="95" t="s">
        <v>119</v>
      </c>
      <c r="B51" s="107" t="s">
        <v>138</v>
      </c>
      <c r="C51" s="107" t="s">
        <v>121</v>
      </c>
      <c r="D51" s="120" t="s">
        <v>122</v>
      </c>
      <c r="E51" s="121"/>
      <c r="F51" s="108"/>
      <c r="G51" s="108"/>
    </row>
    <row r="52" spans="1:7" ht="69" customHeight="1">
      <c r="A52" s="113" t="s">
        <v>123</v>
      </c>
      <c r="B52" s="114" t="s">
        <v>139</v>
      </c>
      <c r="C52" s="114" t="s">
        <v>140</v>
      </c>
      <c r="D52" s="122">
        <v>3.11</v>
      </c>
      <c r="E52" s="123"/>
      <c r="F52" s="95" t="s">
        <v>85</v>
      </c>
      <c r="G52" s="95" t="s">
        <v>86</v>
      </c>
    </row>
    <row r="54" ht="14.25" customHeight="1"/>
    <row r="79" ht="15.75" customHeight="1"/>
    <row r="83" ht="15.75" customHeight="1"/>
  </sheetData>
  <sheetProtection/>
  <mergeCells count="26">
    <mergeCell ref="F1:G1"/>
    <mergeCell ref="A3:G3"/>
    <mergeCell ref="A4:G4"/>
    <mergeCell ref="A5:G5"/>
    <mergeCell ref="A7:A8"/>
    <mergeCell ref="B7:B8"/>
    <mergeCell ref="C7:C8"/>
    <mergeCell ref="D7:E7"/>
    <mergeCell ref="F7:F8"/>
    <mergeCell ref="G7:G8"/>
    <mergeCell ref="A10:G10"/>
    <mergeCell ref="F11:F41"/>
    <mergeCell ref="G11:G41"/>
    <mergeCell ref="A42:G42"/>
    <mergeCell ref="D43:E43"/>
    <mergeCell ref="D44:E44"/>
    <mergeCell ref="F44:F49"/>
    <mergeCell ref="G44:G49"/>
    <mergeCell ref="D45:E45"/>
    <mergeCell ref="D46:E46"/>
    <mergeCell ref="D47:E47"/>
    <mergeCell ref="D48:E48"/>
    <mergeCell ref="D49:E49"/>
    <mergeCell ref="A50:G50"/>
    <mergeCell ref="D51:E51"/>
    <mergeCell ref="D52:E52"/>
  </mergeCells>
  <printOptions/>
  <pageMargins left="0.5118110236220472" right="0.11811023622047245" top="0.43" bottom="0.3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view="pageBreakPreview" zoomScaleSheetLayoutView="100" zoomScalePageLayoutView="0" workbookViewId="0" topLeftCell="A3">
      <selection activeCell="A6" sqref="A6"/>
    </sheetView>
  </sheetViews>
  <sheetFormatPr defaultColWidth="9.140625" defaultRowHeight="15"/>
  <cols>
    <col min="1" max="1" width="56.140625" style="0" customWidth="1"/>
    <col min="2" max="2" width="7.57421875" style="0" customWidth="1"/>
  </cols>
  <sheetData>
    <row r="1" spans="1:6" ht="27" customHeight="1">
      <c r="A1" s="42"/>
      <c r="B1" s="42"/>
      <c r="C1" s="42"/>
      <c r="D1" s="131" t="s">
        <v>71</v>
      </c>
      <c r="E1" s="131"/>
      <c r="F1" s="131"/>
    </row>
    <row r="2" spans="1:6" ht="14.25">
      <c r="A2" s="43"/>
      <c r="B2" s="42"/>
      <c r="C2" s="42"/>
      <c r="D2" s="42"/>
      <c r="E2" s="42"/>
      <c r="F2" s="42"/>
    </row>
    <row r="3" spans="1:6" ht="14.25">
      <c r="A3" s="166" t="s">
        <v>39</v>
      </c>
      <c r="B3" s="166"/>
      <c r="C3" s="166"/>
      <c r="D3" s="166"/>
      <c r="E3" s="166"/>
      <c r="F3" s="166"/>
    </row>
    <row r="4" spans="1:6" ht="44.25" customHeight="1">
      <c r="A4" s="156" t="s">
        <v>59</v>
      </c>
      <c r="B4" s="156"/>
      <c r="C4" s="156"/>
      <c r="D4" s="156"/>
      <c r="E4" s="156"/>
      <c r="F4" s="156"/>
    </row>
    <row r="5" spans="1:6" ht="14.25">
      <c r="A5" s="166" t="s">
        <v>60</v>
      </c>
      <c r="B5" s="166"/>
      <c r="C5" s="166"/>
      <c r="D5" s="166"/>
      <c r="E5" s="166"/>
      <c r="F5" s="166"/>
    </row>
    <row r="6" spans="1:6" ht="14.25">
      <c r="A6" s="43"/>
      <c r="B6" s="42"/>
      <c r="C6" s="42"/>
      <c r="D6" s="42"/>
      <c r="E6" s="42"/>
      <c r="F6" s="42"/>
    </row>
    <row r="7" spans="1:6" ht="25.5" customHeight="1">
      <c r="A7" s="44"/>
      <c r="B7" s="167" t="s">
        <v>61</v>
      </c>
      <c r="C7" s="167"/>
      <c r="D7" s="167"/>
      <c r="E7" s="167"/>
      <c r="F7" s="167"/>
    </row>
    <row r="8" spans="1:6" ht="15">
      <c r="A8" s="133"/>
      <c r="B8" s="133"/>
      <c r="C8" s="168" t="s">
        <v>40</v>
      </c>
      <c r="D8" s="168"/>
      <c r="E8" s="168"/>
      <c r="F8" s="42"/>
    </row>
    <row r="9" spans="1:6" ht="14.25">
      <c r="A9" s="45"/>
      <c r="B9" s="45"/>
      <c r="C9" s="45"/>
      <c r="D9" s="42"/>
      <c r="E9" s="42"/>
      <c r="F9" s="42"/>
    </row>
    <row r="10" spans="1:6" ht="15" thickBot="1">
      <c r="A10" s="169" t="s">
        <v>41</v>
      </c>
      <c r="B10" s="169"/>
      <c r="C10" s="169"/>
      <c r="D10" s="169"/>
      <c r="E10" s="169"/>
      <c r="F10" s="169"/>
    </row>
    <row r="11" spans="1:7" ht="15">
      <c r="A11" s="170" t="s">
        <v>42</v>
      </c>
      <c r="B11" s="170" t="s">
        <v>58</v>
      </c>
      <c r="C11" s="146" t="s">
        <v>43</v>
      </c>
      <c r="D11" s="147"/>
      <c r="E11" s="147"/>
      <c r="F11" s="148"/>
      <c r="G11" s="7"/>
    </row>
    <row r="12" spans="1:7" ht="15.75" thickBot="1">
      <c r="A12" s="171"/>
      <c r="B12" s="171"/>
      <c r="C12" s="149">
        <v>1</v>
      </c>
      <c r="D12" s="150"/>
      <c r="E12" s="150"/>
      <c r="F12" s="151"/>
      <c r="G12" s="7"/>
    </row>
    <row r="13" spans="1:7" ht="15">
      <c r="A13" s="46"/>
      <c r="B13" s="47"/>
      <c r="C13" s="142"/>
      <c r="D13" s="142"/>
      <c r="E13" s="142"/>
      <c r="F13" s="143"/>
      <c r="G13" s="7"/>
    </row>
    <row r="14" spans="1:7" ht="15">
      <c r="A14" s="55" t="s">
        <v>44</v>
      </c>
      <c r="B14" s="56">
        <v>10</v>
      </c>
      <c r="C14" s="144">
        <v>56.8</v>
      </c>
      <c r="D14" s="144"/>
      <c r="E14" s="144"/>
      <c r="F14" s="145"/>
      <c r="G14" s="7"/>
    </row>
    <row r="15" spans="1:7" ht="15">
      <c r="A15" s="55" t="s">
        <v>45</v>
      </c>
      <c r="B15" s="56">
        <v>11</v>
      </c>
      <c r="C15" s="144">
        <v>56.8</v>
      </c>
      <c r="D15" s="144"/>
      <c r="E15" s="144"/>
      <c r="F15" s="145"/>
      <c r="G15" s="7"/>
    </row>
    <row r="16" spans="1:7" ht="15" hidden="1">
      <c r="A16" s="55" t="s">
        <v>46</v>
      </c>
      <c r="B16" s="56">
        <v>12</v>
      </c>
      <c r="C16" s="144" t="s">
        <v>47</v>
      </c>
      <c r="D16" s="144"/>
      <c r="E16" s="144"/>
      <c r="F16" s="145"/>
      <c r="G16" s="7"/>
    </row>
    <row r="17" spans="1:7" ht="15" hidden="1">
      <c r="A17" s="55" t="s">
        <v>48</v>
      </c>
      <c r="B17" s="56">
        <v>13</v>
      </c>
      <c r="C17" s="144" t="s">
        <v>47</v>
      </c>
      <c r="D17" s="144"/>
      <c r="E17" s="144"/>
      <c r="F17" s="145"/>
      <c r="G17" s="7"/>
    </row>
    <row r="18" spans="1:7" ht="15.75" hidden="1" thickBot="1">
      <c r="A18" s="57" t="s">
        <v>49</v>
      </c>
      <c r="B18" s="58">
        <v>14</v>
      </c>
      <c r="C18" s="140" t="s">
        <v>47</v>
      </c>
      <c r="D18" s="140"/>
      <c r="E18" s="140"/>
      <c r="F18" s="141"/>
      <c r="G18" s="7"/>
    </row>
    <row r="19" spans="1:7" ht="15">
      <c r="A19" s="44"/>
      <c r="B19" s="153"/>
      <c r="C19" s="153"/>
      <c r="D19" s="44"/>
      <c r="E19" s="44"/>
      <c r="F19" s="48"/>
      <c r="G19" s="7"/>
    </row>
    <row r="20" spans="1:7" ht="15">
      <c r="A20" s="156" t="s">
        <v>50</v>
      </c>
      <c r="B20" s="156"/>
      <c r="C20" s="156"/>
      <c r="D20" s="156"/>
      <c r="E20" s="156"/>
      <c r="F20" s="156"/>
      <c r="G20" s="7"/>
    </row>
    <row r="21" spans="1:8" s="4" customFormat="1" ht="15.75" customHeight="1" thickBot="1">
      <c r="A21" s="49"/>
      <c r="B21" s="49"/>
      <c r="C21" s="50"/>
      <c r="D21" s="50"/>
      <c r="E21" s="50"/>
      <c r="F21" s="51" t="s">
        <v>51</v>
      </c>
      <c r="G21" s="5"/>
      <c r="H21" s="5"/>
    </row>
    <row r="22" spans="1:7" ht="15">
      <c r="A22" s="134" t="s">
        <v>37</v>
      </c>
      <c r="B22" s="134" t="s">
        <v>36</v>
      </c>
      <c r="C22" s="136" t="s">
        <v>52</v>
      </c>
      <c r="D22" s="137"/>
      <c r="E22" s="136" t="s">
        <v>53</v>
      </c>
      <c r="F22" s="137"/>
      <c r="G22" s="7"/>
    </row>
    <row r="23" spans="1:7" ht="15.75" thickBot="1">
      <c r="A23" s="135"/>
      <c r="B23" s="135"/>
      <c r="C23" s="138">
        <v>1</v>
      </c>
      <c r="D23" s="139"/>
      <c r="E23" s="138">
        <v>2</v>
      </c>
      <c r="F23" s="139"/>
      <c r="G23" s="7"/>
    </row>
    <row r="24" spans="1:7" ht="15">
      <c r="A24" s="59" t="s">
        <v>23</v>
      </c>
      <c r="B24" s="60">
        <v>20</v>
      </c>
      <c r="C24" s="152">
        <f>C25+C26+C28</f>
        <v>20386</v>
      </c>
      <c r="D24" s="152"/>
      <c r="E24" s="152">
        <f>E25+E26+E28</f>
        <v>25849</v>
      </c>
      <c r="F24" s="152"/>
      <c r="G24" s="7"/>
    </row>
    <row r="25" spans="1:7" ht="15">
      <c r="A25" s="55" t="s">
        <v>22</v>
      </c>
      <c r="B25" s="61">
        <v>21</v>
      </c>
      <c r="C25" s="154">
        <v>18857</v>
      </c>
      <c r="D25" s="154"/>
      <c r="E25" s="154">
        <v>17249</v>
      </c>
      <c r="F25" s="155"/>
      <c r="G25" s="7"/>
    </row>
    <row r="26" spans="1:7" ht="15">
      <c r="A26" s="55" t="s">
        <v>21</v>
      </c>
      <c r="B26" s="61">
        <v>22</v>
      </c>
      <c r="C26" s="154">
        <v>1129</v>
      </c>
      <c r="D26" s="154"/>
      <c r="E26" s="154">
        <v>4790</v>
      </c>
      <c r="F26" s="155"/>
      <c r="G26" s="7"/>
    </row>
    <row r="27" spans="1:7" ht="27.75" hidden="1">
      <c r="A27" s="55" t="s">
        <v>20</v>
      </c>
      <c r="B27" s="61">
        <v>23</v>
      </c>
      <c r="C27" s="154" t="s">
        <v>47</v>
      </c>
      <c r="D27" s="154"/>
      <c r="E27" s="154" t="s">
        <v>47</v>
      </c>
      <c r="F27" s="155"/>
      <c r="G27" s="7"/>
    </row>
    <row r="28" spans="1:7" ht="15">
      <c r="A28" s="55" t="s">
        <v>19</v>
      </c>
      <c r="B28" s="61">
        <v>24</v>
      </c>
      <c r="C28" s="154">
        <v>400</v>
      </c>
      <c r="D28" s="154"/>
      <c r="E28" s="154">
        <v>3810</v>
      </c>
      <c r="F28" s="155"/>
      <c r="G28" s="7"/>
    </row>
    <row r="29" spans="1:7" ht="15" hidden="1">
      <c r="A29" s="55" t="s">
        <v>18</v>
      </c>
      <c r="B29" s="61">
        <v>25</v>
      </c>
      <c r="C29" s="154"/>
      <c r="D29" s="154"/>
      <c r="E29" s="154"/>
      <c r="F29" s="155"/>
      <c r="G29" s="7"/>
    </row>
    <row r="30" spans="1:7" ht="15" hidden="1">
      <c r="A30" s="55" t="s">
        <v>17</v>
      </c>
      <c r="B30" s="61">
        <v>26</v>
      </c>
      <c r="C30" s="154"/>
      <c r="D30" s="154"/>
      <c r="E30" s="154"/>
      <c r="F30" s="155"/>
      <c r="G30" s="7"/>
    </row>
    <row r="31" spans="1:7" ht="15" hidden="1">
      <c r="A31" s="55" t="s">
        <v>16</v>
      </c>
      <c r="B31" s="61">
        <v>261</v>
      </c>
      <c r="C31" s="154"/>
      <c r="D31" s="154"/>
      <c r="E31" s="154"/>
      <c r="F31" s="155"/>
      <c r="G31" s="7"/>
    </row>
    <row r="32" spans="1:7" ht="15" hidden="1">
      <c r="A32" s="55" t="s">
        <v>15</v>
      </c>
      <c r="B32" s="61">
        <v>262</v>
      </c>
      <c r="C32" s="154"/>
      <c r="D32" s="154"/>
      <c r="E32" s="154"/>
      <c r="F32" s="155"/>
      <c r="G32" s="7"/>
    </row>
    <row r="33" spans="1:7" ht="15" hidden="1">
      <c r="A33" s="55" t="s">
        <v>14</v>
      </c>
      <c r="B33" s="61">
        <v>263</v>
      </c>
      <c r="C33" s="154"/>
      <c r="D33" s="154"/>
      <c r="E33" s="154"/>
      <c r="F33" s="155"/>
      <c r="G33" s="7"/>
    </row>
    <row r="34" spans="1:7" ht="15" hidden="1">
      <c r="A34" s="55" t="s">
        <v>13</v>
      </c>
      <c r="B34" s="61">
        <v>2631</v>
      </c>
      <c r="C34" s="154"/>
      <c r="D34" s="154"/>
      <c r="E34" s="154"/>
      <c r="F34" s="155"/>
      <c r="G34" s="7"/>
    </row>
    <row r="35" spans="1:7" ht="15" hidden="1">
      <c r="A35" s="55" t="s">
        <v>12</v>
      </c>
      <c r="B35" s="61">
        <v>2632</v>
      </c>
      <c r="C35" s="154"/>
      <c r="D35" s="154"/>
      <c r="E35" s="154"/>
      <c r="F35" s="155"/>
      <c r="G35" s="7"/>
    </row>
    <row r="36" spans="1:7" ht="15" hidden="1">
      <c r="A36" s="55" t="s">
        <v>11</v>
      </c>
      <c r="B36" s="61">
        <v>264</v>
      </c>
      <c r="C36" s="154"/>
      <c r="D36" s="154"/>
      <c r="E36" s="154"/>
      <c r="F36" s="155"/>
      <c r="G36" s="7"/>
    </row>
    <row r="37" spans="1:7" ht="15" hidden="1">
      <c r="A37" s="55" t="s">
        <v>10</v>
      </c>
      <c r="B37" s="61">
        <v>265</v>
      </c>
      <c r="C37" s="154"/>
      <c r="D37" s="154"/>
      <c r="E37" s="154"/>
      <c r="F37" s="155"/>
      <c r="G37" s="7"/>
    </row>
    <row r="38" spans="1:7" ht="15" hidden="1">
      <c r="A38" s="55" t="s">
        <v>9</v>
      </c>
      <c r="B38" s="61">
        <v>2651</v>
      </c>
      <c r="C38" s="154"/>
      <c r="D38" s="154"/>
      <c r="E38" s="154"/>
      <c r="F38" s="155"/>
      <c r="G38" s="7"/>
    </row>
    <row r="39" spans="1:7" ht="15" hidden="1">
      <c r="A39" s="55" t="s">
        <v>8</v>
      </c>
      <c r="B39" s="61">
        <v>266</v>
      </c>
      <c r="C39" s="154"/>
      <c r="D39" s="154"/>
      <c r="E39" s="154"/>
      <c r="F39" s="155"/>
      <c r="G39" s="7"/>
    </row>
    <row r="40" spans="1:7" ht="15" hidden="1">
      <c r="A40" s="55" t="s">
        <v>7</v>
      </c>
      <c r="B40" s="61">
        <v>2661</v>
      </c>
      <c r="C40" s="154"/>
      <c r="D40" s="154"/>
      <c r="E40" s="154"/>
      <c r="F40" s="155"/>
      <c r="G40" s="7"/>
    </row>
    <row r="41" spans="1:7" ht="15" hidden="1">
      <c r="A41" s="55" t="s">
        <v>6</v>
      </c>
      <c r="B41" s="61">
        <v>2662</v>
      </c>
      <c r="C41" s="154"/>
      <c r="D41" s="154"/>
      <c r="E41" s="154"/>
      <c r="F41" s="155"/>
      <c r="G41" s="7"/>
    </row>
    <row r="42" spans="1:7" ht="15" hidden="1">
      <c r="A42" s="55" t="s">
        <v>5</v>
      </c>
      <c r="B42" s="61">
        <v>267</v>
      </c>
      <c r="C42" s="154"/>
      <c r="D42" s="154"/>
      <c r="E42" s="154"/>
      <c r="F42" s="155"/>
      <c r="G42" s="7"/>
    </row>
    <row r="43" spans="1:7" ht="15" hidden="1">
      <c r="A43" s="55" t="s">
        <v>4</v>
      </c>
      <c r="B43" s="61">
        <v>27</v>
      </c>
      <c r="C43" s="154"/>
      <c r="D43" s="154"/>
      <c r="E43" s="154"/>
      <c r="F43" s="155"/>
      <c r="G43" s="7"/>
    </row>
    <row r="44" spans="1:7" ht="15" hidden="1">
      <c r="A44" s="55" t="s">
        <v>3</v>
      </c>
      <c r="B44" s="61">
        <v>28</v>
      </c>
      <c r="C44" s="154"/>
      <c r="D44" s="154"/>
      <c r="E44" s="154"/>
      <c r="F44" s="155"/>
      <c r="G44" s="7"/>
    </row>
    <row r="45" spans="1:7" ht="15">
      <c r="A45" s="62" t="s">
        <v>54</v>
      </c>
      <c r="B45" s="63">
        <v>30</v>
      </c>
      <c r="C45" s="161">
        <v>68803</v>
      </c>
      <c r="D45" s="161"/>
      <c r="E45" s="161">
        <v>80565</v>
      </c>
      <c r="F45" s="162"/>
      <c r="G45" s="7"/>
    </row>
    <row r="46" spans="1:7" ht="28.5" thickBot="1">
      <c r="A46" s="57" t="s">
        <v>55</v>
      </c>
      <c r="B46" s="64">
        <v>40</v>
      </c>
      <c r="C46" s="163">
        <v>38812</v>
      </c>
      <c r="D46" s="163"/>
      <c r="E46" s="163">
        <v>18287</v>
      </c>
      <c r="F46" s="164"/>
      <c r="G46" s="1"/>
    </row>
    <row r="47" spans="1:7" ht="18" customHeight="1" thickBot="1">
      <c r="A47" s="65" t="s">
        <v>0</v>
      </c>
      <c r="B47" s="66">
        <v>50</v>
      </c>
      <c r="C47" s="157">
        <f>SUM(C45:D46)</f>
        <v>107615</v>
      </c>
      <c r="D47" s="159"/>
      <c r="E47" s="157">
        <f>SUM(E45:F46)</f>
        <v>98852</v>
      </c>
      <c r="F47" s="159"/>
      <c r="G47" s="2"/>
    </row>
    <row r="48" spans="1:7" ht="15.75" thickBot="1">
      <c r="A48" s="67" t="s">
        <v>56</v>
      </c>
      <c r="B48" s="68">
        <v>60</v>
      </c>
      <c r="C48" s="157">
        <f>C47-E47</f>
        <v>8763</v>
      </c>
      <c r="D48" s="158"/>
      <c r="E48" s="158"/>
      <c r="F48" s="159"/>
      <c r="G48" s="7"/>
    </row>
    <row r="49" spans="1:7" s="6" customFormat="1" ht="12" hidden="1">
      <c r="A49" s="52" t="s">
        <v>57</v>
      </c>
      <c r="B49" s="53"/>
      <c r="C49" s="53"/>
      <c r="D49" s="53"/>
      <c r="E49" s="53"/>
      <c r="F49" s="54"/>
      <c r="G49" s="3"/>
    </row>
    <row r="50" spans="1:7" s="6" customFormat="1" ht="12" hidden="1">
      <c r="A50" s="165" t="s">
        <v>62</v>
      </c>
      <c r="B50" s="165"/>
      <c r="C50" s="165"/>
      <c r="D50" s="165"/>
      <c r="E50" s="165"/>
      <c r="F50" s="165"/>
      <c r="G50" s="3"/>
    </row>
    <row r="51" spans="1:7" s="6" customFormat="1" ht="24.75" customHeight="1" hidden="1">
      <c r="A51" s="165" t="s">
        <v>63</v>
      </c>
      <c r="B51" s="165"/>
      <c r="C51" s="165"/>
      <c r="D51" s="165"/>
      <c r="E51" s="165"/>
      <c r="F51" s="165"/>
      <c r="G51" s="3"/>
    </row>
    <row r="52" spans="1:7" s="6" customFormat="1" ht="24.75" customHeight="1" hidden="1">
      <c r="A52" s="160" t="s">
        <v>64</v>
      </c>
      <c r="B52" s="160"/>
      <c r="C52" s="160"/>
      <c r="D52" s="160"/>
      <c r="E52" s="160"/>
      <c r="F52" s="160"/>
      <c r="G52" s="3"/>
    </row>
    <row r="53" spans="1:7" s="6" customFormat="1" ht="23.25" customHeight="1" hidden="1">
      <c r="A53" s="160" t="s">
        <v>65</v>
      </c>
      <c r="B53" s="160"/>
      <c r="C53" s="160"/>
      <c r="D53" s="160"/>
      <c r="E53" s="160"/>
      <c r="F53" s="160"/>
      <c r="G53" s="3"/>
    </row>
    <row r="54" spans="1:7" s="6" customFormat="1" ht="23.25" customHeight="1" hidden="1">
      <c r="A54" s="160" t="s">
        <v>66</v>
      </c>
      <c r="B54" s="160"/>
      <c r="C54" s="160"/>
      <c r="D54" s="160"/>
      <c r="E54" s="160"/>
      <c r="F54" s="160"/>
      <c r="G54" s="3"/>
    </row>
    <row r="55" spans="1:6" ht="14.25" hidden="1">
      <c r="A55" s="42"/>
      <c r="B55" s="42"/>
      <c r="C55" s="42"/>
      <c r="D55" s="42"/>
      <c r="E55" s="42"/>
      <c r="F55" s="42"/>
    </row>
    <row r="56" spans="1:6" ht="15" hidden="1">
      <c r="A56" s="132"/>
      <c r="B56" s="132"/>
      <c r="C56" s="132"/>
      <c r="D56" s="132"/>
      <c r="E56" s="132"/>
      <c r="F56" s="132"/>
    </row>
  </sheetData>
  <sheetProtection/>
  <mergeCells count="81">
    <mergeCell ref="A11:A12"/>
    <mergeCell ref="B11:B12"/>
    <mergeCell ref="C42:D42"/>
    <mergeCell ref="E42:F42"/>
    <mergeCell ref="C43:D43"/>
    <mergeCell ref="E43:F43"/>
    <mergeCell ref="C39:D39"/>
    <mergeCell ref="E39:F39"/>
    <mergeCell ref="C40:D40"/>
    <mergeCell ref="E40:F40"/>
    <mergeCell ref="A52:F52"/>
    <mergeCell ref="A54:F54"/>
    <mergeCell ref="A3:F3"/>
    <mergeCell ref="A4:F4"/>
    <mergeCell ref="A5:F5"/>
    <mergeCell ref="B7:F7"/>
    <mergeCell ref="C8:E8"/>
    <mergeCell ref="A10:F10"/>
    <mergeCell ref="C44:D44"/>
    <mergeCell ref="E44:F44"/>
    <mergeCell ref="C48:F48"/>
    <mergeCell ref="A53:F53"/>
    <mergeCell ref="C45:D45"/>
    <mergeCell ref="E45:F45"/>
    <mergeCell ref="C46:D46"/>
    <mergeCell ref="E46:F46"/>
    <mergeCell ref="C47:D47"/>
    <mergeCell ref="E47:F47"/>
    <mergeCell ref="A50:F50"/>
    <mergeCell ref="A51:F51"/>
    <mergeCell ref="C41:D41"/>
    <mergeCell ref="E41:F41"/>
    <mergeCell ref="C36:D36"/>
    <mergeCell ref="E36:F36"/>
    <mergeCell ref="C37:D37"/>
    <mergeCell ref="E37:F37"/>
    <mergeCell ref="C38:D38"/>
    <mergeCell ref="E38:F38"/>
    <mergeCell ref="C33:D33"/>
    <mergeCell ref="E33:F33"/>
    <mergeCell ref="C34:D34"/>
    <mergeCell ref="E34:F34"/>
    <mergeCell ref="C35:D35"/>
    <mergeCell ref="E35:F35"/>
    <mergeCell ref="C30:D30"/>
    <mergeCell ref="E30:F30"/>
    <mergeCell ref="C31:D31"/>
    <mergeCell ref="E31:F31"/>
    <mergeCell ref="C32:D32"/>
    <mergeCell ref="E32:F32"/>
    <mergeCell ref="C27:D27"/>
    <mergeCell ref="E27:F27"/>
    <mergeCell ref="C28:D28"/>
    <mergeCell ref="E28:F28"/>
    <mergeCell ref="C29:D29"/>
    <mergeCell ref="E29:F29"/>
    <mergeCell ref="C24:D24"/>
    <mergeCell ref="E24:F24"/>
    <mergeCell ref="B19:C19"/>
    <mergeCell ref="C25:D25"/>
    <mergeCell ref="E25:F25"/>
    <mergeCell ref="C26:D26"/>
    <mergeCell ref="E26:F26"/>
    <mergeCell ref="A20:F20"/>
    <mergeCell ref="C13:F13"/>
    <mergeCell ref="C14:F14"/>
    <mergeCell ref="C15:F15"/>
    <mergeCell ref="C16:F16"/>
    <mergeCell ref="C17:F17"/>
    <mergeCell ref="C11:F11"/>
    <mergeCell ref="C12:F12"/>
    <mergeCell ref="D1:F1"/>
    <mergeCell ref="A56:F56"/>
    <mergeCell ref="A8:B8"/>
    <mergeCell ref="A22:A23"/>
    <mergeCell ref="B22:B23"/>
    <mergeCell ref="C22:D22"/>
    <mergeCell ref="E22:F22"/>
    <mergeCell ref="C23:D23"/>
    <mergeCell ref="E23:F23"/>
    <mergeCell ref="C18:F18"/>
  </mergeCells>
  <printOptions/>
  <pageMargins left="0.7" right="0.39" top="0.23" bottom="0.28" header="0.17" footer="0.18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SheetLayoutView="100" zoomScalePageLayoutView="0" workbookViewId="0" topLeftCell="A1">
      <selection activeCell="B26" sqref="B26"/>
    </sheetView>
  </sheetViews>
  <sheetFormatPr defaultColWidth="9.140625" defaultRowHeight="15"/>
  <cols>
    <col min="1" max="1" width="27.28125" style="0" customWidth="1"/>
    <col min="2" max="2" width="7.140625" style="0" customWidth="1"/>
    <col min="3" max="3" width="10.7109375" style="0" customWidth="1"/>
    <col min="4" max="4" width="11.421875" style="0" customWidth="1"/>
    <col min="5" max="5" width="11.7109375" style="0" customWidth="1"/>
    <col min="6" max="8" width="10.7109375" style="0" customWidth="1"/>
    <col min="9" max="9" width="11.421875" style="0" customWidth="1"/>
    <col min="10" max="10" width="12.28125" style="0" hidden="1" customWidth="1"/>
    <col min="11" max="11" width="10.7109375" style="0" hidden="1" customWidth="1"/>
    <col min="12" max="12" width="11.140625" style="0" hidden="1" customWidth="1"/>
  </cols>
  <sheetData>
    <row r="1" spans="1:13" ht="15" thickBot="1">
      <c r="A1" s="169" t="s">
        <v>38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ht="15" thickBot="1">
      <c r="A2" s="173" t="s">
        <v>37</v>
      </c>
      <c r="B2" s="173" t="s">
        <v>36</v>
      </c>
      <c r="C2" s="173" t="s">
        <v>35</v>
      </c>
      <c r="D2" s="176" t="s">
        <v>34</v>
      </c>
      <c r="E2" s="177"/>
      <c r="F2" s="177"/>
      <c r="G2" s="177"/>
      <c r="H2" s="177"/>
      <c r="I2" s="177"/>
      <c r="J2" s="177"/>
      <c r="K2" s="177"/>
      <c r="L2" s="177"/>
      <c r="M2" s="178"/>
    </row>
    <row r="3" spans="1:13" ht="72" thickBot="1">
      <c r="A3" s="174"/>
      <c r="B3" s="174"/>
      <c r="C3" s="175"/>
      <c r="D3" s="9" t="s">
        <v>33</v>
      </c>
      <c r="E3" s="9" t="s">
        <v>32</v>
      </c>
      <c r="F3" s="9" t="s">
        <v>31</v>
      </c>
      <c r="G3" s="9" t="s">
        <v>30</v>
      </c>
      <c r="H3" s="9" t="s">
        <v>29</v>
      </c>
      <c r="I3" s="9" t="s">
        <v>28</v>
      </c>
      <c r="J3" s="9" t="s">
        <v>27</v>
      </c>
      <c r="K3" s="9" t="s">
        <v>26</v>
      </c>
      <c r="L3" s="9" t="s">
        <v>25</v>
      </c>
      <c r="M3" s="10" t="s">
        <v>24</v>
      </c>
    </row>
    <row r="4" spans="1:13" ht="15" thickBot="1">
      <c r="A4" s="175"/>
      <c r="B4" s="175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>
        <v>6</v>
      </c>
      <c r="I4" s="9">
        <v>7</v>
      </c>
      <c r="J4" s="9">
        <v>8</v>
      </c>
      <c r="K4" s="9">
        <v>9</v>
      </c>
      <c r="L4" s="9">
        <v>10</v>
      </c>
      <c r="M4" s="11">
        <v>11</v>
      </c>
    </row>
    <row r="5" spans="1:13" ht="30.75">
      <c r="A5" s="36" t="s">
        <v>23</v>
      </c>
      <c r="B5" s="12">
        <v>20</v>
      </c>
      <c r="C5" s="37">
        <f>'2011 1'!E24</f>
        <v>25849</v>
      </c>
      <c r="D5" s="37"/>
      <c r="E5" s="37">
        <f>E6+E7+E9</f>
        <v>1654</v>
      </c>
      <c r="F5" s="37">
        <f>F6+F7+F9</f>
        <v>10744</v>
      </c>
      <c r="G5" s="37">
        <f>G6+G7+G9</f>
        <v>3288</v>
      </c>
      <c r="H5" s="37">
        <f>H6+H7+H9</f>
        <v>111</v>
      </c>
      <c r="I5" s="37">
        <f>I6+I7+I9</f>
        <v>10052</v>
      </c>
      <c r="J5" s="13"/>
      <c r="K5" s="14"/>
      <c r="L5" s="14"/>
      <c r="M5" s="15"/>
    </row>
    <row r="6" spans="1:13" ht="27">
      <c r="A6" s="16" t="s">
        <v>22</v>
      </c>
      <c r="B6" s="17">
        <v>21</v>
      </c>
      <c r="C6" s="38">
        <f>'2011 1'!E25</f>
        <v>17249</v>
      </c>
      <c r="D6" s="39"/>
      <c r="E6" s="39">
        <f>881+661</f>
        <v>1542</v>
      </c>
      <c r="F6" s="39">
        <v>7072</v>
      </c>
      <c r="G6" s="39">
        <v>2098</v>
      </c>
      <c r="H6" s="39">
        <v>62</v>
      </c>
      <c r="I6" s="39">
        <f>C6-E6-F6-G6-H6</f>
        <v>6475</v>
      </c>
      <c r="J6" s="20"/>
      <c r="K6" s="21"/>
      <c r="L6" s="21"/>
      <c r="M6" s="22"/>
    </row>
    <row r="7" spans="1:13" ht="15">
      <c r="A7" s="16" t="s">
        <v>21</v>
      </c>
      <c r="B7" s="17">
        <v>22</v>
      </c>
      <c r="C7" s="38">
        <f>'2011 1'!E26</f>
        <v>4790</v>
      </c>
      <c r="D7" s="39"/>
      <c r="E7" s="39">
        <v>5</v>
      </c>
      <c r="F7" s="39">
        <v>2099</v>
      </c>
      <c r="G7" s="39">
        <v>719</v>
      </c>
      <c r="H7" s="39">
        <v>41</v>
      </c>
      <c r="I7" s="39">
        <f>C7-E7-F7-G7-H7</f>
        <v>1926</v>
      </c>
      <c r="J7" s="21"/>
      <c r="K7" s="21"/>
      <c r="L7" s="21"/>
      <c r="M7" s="22"/>
    </row>
    <row r="8" spans="1:13" ht="41.25" hidden="1">
      <c r="A8" s="16" t="s">
        <v>20</v>
      </c>
      <c r="B8" s="17">
        <v>23</v>
      </c>
      <c r="C8" s="40"/>
      <c r="D8" s="41"/>
      <c r="E8" s="41"/>
      <c r="F8" s="41"/>
      <c r="G8" s="41"/>
      <c r="H8" s="41"/>
      <c r="I8" s="41"/>
      <c r="J8" s="23"/>
      <c r="K8" s="23"/>
      <c r="L8" s="23"/>
      <c r="M8" s="24"/>
    </row>
    <row r="9" spans="1:13" ht="27">
      <c r="A9" s="16" t="s">
        <v>19</v>
      </c>
      <c r="B9" s="17">
        <v>24</v>
      </c>
      <c r="C9" s="38">
        <f>'2011 1'!E28</f>
        <v>3810</v>
      </c>
      <c r="D9" s="39"/>
      <c r="E9" s="39">
        <f>83+15+9</f>
        <v>107</v>
      </c>
      <c r="F9" s="39">
        <v>1573</v>
      </c>
      <c r="G9" s="39">
        <v>471</v>
      </c>
      <c r="H9" s="39">
        <v>8</v>
      </c>
      <c r="I9" s="39">
        <f>C9-E9-F9-G9-H9</f>
        <v>1651</v>
      </c>
      <c r="J9" s="21"/>
      <c r="K9" s="21"/>
      <c r="L9" s="21"/>
      <c r="M9" s="22"/>
    </row>
    <row r="10" spans="1:13" ht="15" hidden="1">
      <c r="A10" s="16" t="s">
        <v>18</v>
      </c>
      <c r="B10" s="17">
        <v>25</v>
      </c>
      <c r="C10" s="19"/>
      <c r="D10" s="19"/>
      <c r="E10" s="19"/>
      <c r="F10" s="19"/>
      <c r="G10" s="19"/>
      <c r="H10" s="19"/>
      <c r="I10" s="19"/>
      <c r="J10" s="21"/>
      <c r="K10" s="21"/>
      <c r="L10" s="21"/>
      <c r="M10" s="22"/>
    </row>
    <row r="11" spans="1:13" ht="27" hidden="1">
      <c r="A11" s="16" t="s">
        <v>17</v>
      </c>
      <c r="B11" s="17">
        <v>26</v>
      </c>
      <c r="C11" s="19"/>
      <c r="D11" s="19"/>
      <c r="E11" s="19"/>
      <c r="F11" s="19"/>
      <c r="G11" s="19"/>
      <c r="H11" s="19"/>
      <c r="I11" s="19"/>
      <c r="J11" s="21"/>
      <c r="K11" s="21"/>
      <c r="L11" s="21"/>
      <c r="M11" s="22"/>
    </row>
    <row r="12" spans="1:13" ht="15" hidden="1">
      <c r="A12" s="16" t="s">
        <v>16</v>
      </c>
      <c r="B12" s="17">
        <v>261</v>
      </c>
      <c r="C12" s="19"/>
      <c r="D12" s="19"/>
      <c r="E12" s="19"/>
      <c r="F12" s="19"/>
      <c r="G12" s="19"/>
      <c r="H12" s="19"/>
      <c r="I12" s="19"/>
      <c r="J12" s="21"/>
      <c r="K12" s="21"/>
      <c r="L12" s="21"/>
      <c r="M12" s="22"/>
    </row>
    <row r="13" spans="1:13" ht="15" hidden="1">
      <c r="A13" s="16" t="s">
        <v>15</v>
      </c>
      <c r="B13" s="17">
        <v>262</v>
      </c>
      <c r="C13" s="19"/>
      <c r="D13" s="19"/>
      <c r="E13" s="19"/>
      <c r="F13" s="19"/>
      <c r="G13" s="19"/>
      <c r="H13" s="19"/>
      <c r="I13" s="19"/>
      <c r="J13" s="21"/>
      <c r="K13" s="21"/>
      <c r="L13" s="21"/>
      <c r="M13" s="22"/>
    </row>
    <row r="14" spans="1:13" ht="15" hidden="1">
      <c r="A14" s="16" t="s">
        <v>14</v>
      </c>
      <c r="B14" s="17">
        <v>263</v>
      </c>
      <c r="C14" s="19"/>
      <c r="D14" s="19"/>
      <c r="E14" s="19"/>
      <c r="F14" s="19"/>
      <c r="G14" s="19"/>
      <c r="H14" s="19"/>
      <c r="I14" s="19"/>
      <c r="J14" s="21"/>
      <c r="K14" s="21"/>
      <c r="L14" s="21"/>
      <c r="M14" s="22"/>
    </row>
    <row r="15" spans="1:13" ht="15" hidden="1">
      <c r="A15" s="16" t="s">
        <v>13</v>
      </c>
      <c r="B15" s="17">
        <v>2631</v>
      </c>
      <c r="C15" s="19"/>
      <c r="D15" s="19"/>
      <c r="E15" s="19"/>
      <c r="F15" s="19"/>
      <c r="G15" s="19"/>
      <c r="H15" s="19"/>
      <c r="I15" s="19"/>
      <c r="J15" s="21"/>
      <c r="K15" s="21"/>
      <c r="L15" s="21"/>
      <c r="M15" s="22"/>
    </row>
    <row r="16" spans="1:13" ht="27" hidden="1">
      <c r="A16" s="16" t="s">
        <v>12</v>
      </c>
      <c r="B16" s="17">
        <v>2632</v>
      </c>
      <c r="C16" s="19"/>
      <c r="D16" s="19"/>
      <c r="E16" s="19"/>
      <c r="F16" s="19"/>
      <c r="G16" s="19"/>
      <c r="H16" s="19"/>
      <c r="I16" s="19"/>
      <c r="J16" s="21"/>
      <c r="K16" s="21"/>
      <c r="L16" s="21"/>
      <c r="M16" s="22"/>
    </row>
    <row r="17" spans="1:13" ht="15" hidden="1">
      <c r="A17" s="16" t="s">
        <v>11</v>
      </c>
      <c r="B17" s="17">
        <v>264</v>
      </c>
      <c r="C17" s="19"/>
      <c r="D17" s="19"/>
      <c r="E17" s="19"/>
      <c r="F17" s="19"/>
      <c r="G17" s="19"/>
      <c r="H17" s="19"/>
      <c r="I17" s="19"/>
      <c r="J17" s="21"/>
      <c r="K17" s="21"/>
      <c r="L17" s="21"/>
      <c r="M17" s="22"/>
    </row>
    <row r="18" spans="1:13" ht="15" hidden="1">
      <c r="A18" s="16" t="s">
        <v>10</v>
      </c>
      <c r="B18" s="17">
        <v>265</v>
      </c>
      <c r="C18" s="19"/>
      <c r="D18" s="19"/>
      <c r="E18" s="19"/>
      <c r="F18" s="19"/>
      <c r="G18" s="19"/>
      <c r="H18" s="19"/>
      <c r="I18" s="19"/>
      <c r="J18" s="21"/>
      <c r="K18" s="21"/>
      <c r="L18" s="21"/>
      <c r="M18" s="22"/>
    </row>
    <row r="19" spans="1:13" ht="15" hidden="1">
      <c r="A19" s="16" t="s">
        <v>9</v>
      </c>
      <c r="B19" s="17">
        <v>2651</v>
      </c>
      <c r="C19" s="19"/>
      <c r="D19" s="19"/>
      <c r="E19" s="19"/>
      <c r="F19" s="19"/>
      <c r="G19" s="19"/>
      <c r="H19" s="19"/>
      <c r="I19" s="19"/>
      <c r="J19" s="21"/>
      <c r="K19" s="21"/>
      <c r="L19" s="21"/>
      <c r="M19" s="22"/>
    </row>
    <row r="20" spans="1:13" ht="15" hidden="1">
      <c r="A20" s="16" t="s">
        <v>8</v>
      </c>
      <c r="B20" s="17">
        <v>266</v>
      </c>
      <c r="C20" s="19"/>
      <c r="D20" s="19"/>
      <c r="E20" s="19"/>
      <c r="F20" s="19"/>
      <c r="G20" s="19"/>
      <c r="H20" s="19"/>
      <c r="I20" s="19"/>
      <c r="J20" s="21"/>
      <c r="K20" s="21"/>
      <c r="L20" s="21"/>
      <c r="M20" s="22"/>
    </row>
    <row r="21" spans="1:13" ht="15" hidden="1">
      <c r="A21" s="16" t="s">
        <v>7</v>
      </c>
      <c r="B21" s="17">
        <v>2661</v>
      </c>
      <c r="C21" s="19"/>
      <c r="D21" s="19"/>
      <c r="E21" s="19"/>
      <c r="F21" s="19"/>
      <c r="G21" s="19"/>
      <c r="H21" s="19"/>
      <c r="I21" s="19"/>
      <c r="J21" s="21"/>
      <c r="K21" s="21"/>
      <c r="L21" s="21"/>
      <c r="M21" s="22"/>
    </row>
    <row r="22" spans="1:13" ht="15" hidden="1">
      <c r="A22" s="16" t="s">
        <v>6</v>
      </c>
      <c r="B22" s="17">
        <v>2662</v>
      </c>
      <c r="C22" s="19"/>
      <c r="D22" s="19"/>
      <c r="E22" s="19"/>
      <c r="F22" s="19"/>
      <c r="G22" s="19"/>
      <c r="H22" s="19"/>
      <c r="I22" s="19"/>
      <c r="J22" s="21"/>
      <c r="K22" s="21"/>
      <c r="L22" s="21"/>
      <c r="M22" s="22"/>
    </row>
    <row r="23" spans="1:13" ht="15" hidden="1">
      <c r="A23" s="16" t="s">
        <v>5</v>
      </c>
      <c r="B23" s="17">
        <v>267</v>
      </c>
      <c r="C23" s="19"/>
      <c r="D23" s="19"/>
      <c r="E23" s="19"/>
      <c r="F23" s="19"/>
      <c r="G23" s="19"/>
      <c r="H23" s="19"/>
      <c r="I23" s="19"/>
      <c r="J23" s="21"/>
      <c r="K23" s="21"/>
      <c r="L23" s="21"/>
      <c r="M23" s="22"/>
    </row>
    <row r="24" spans="1:13" ht="27" hidden="1">
      <c r="A24" s="16" t="s">
        <v>4</v>
      </c>
      <c r="B24" s="17">
        <v>27</v>
      </c>
      <c r="C24" s="19"/>
      <c r="D24" s="19"/>
      <c r="E24" s="19"/>
      <c r="F24" s="19"/>
      <c r="G24" s="19"/>
      <c r="H24" s="19"/>
      <c r="I24" s="19"/>
      <c r="J24" s="21"/>
      <c r="K24" s="21"/>
      <c r="L24" s="21"/>
      <c r="M24" s="22"/>
    </row>
    <row r="25" spans="1:13" ht="27" hidden="1">
      <c r="A25" s="16" t="s">
        <v>3</v>
      </c>
      <c r="B25" s="17">
        <v>28</v>
      </c>
      <c r="C25" s="19"/>
      <c r="D25" s="19"/>
      <c r="E25" s="19"/>
      <c r="F25" s="19"/>
      <c r="G25" s="19"/>
      <c r="H25" s="19"/>
      <c r="I25" s="19"/>
      <c r="J25" s="21"/>
      <c r="K25" s="21"/>
      <c r="L25" s="21"/>
      <c r="M25" s="22"/>
    </row>
    <row r="26" spans="1:13" ht="27">
      <c r="A26" s="16" t="s">
        <v>2</v>
      </c>
      <c r="B26" s="17">
        <v>30</v>
      </c>
      <c r="C26" s="18">
        <f>'2011 1'!E45</f>
        <v>80565</v>
      </c>
      <c r="D26" s="19"/>
      <c r="E26" s="19">
        <f>7697+1626</f>
        <v>9323</v>
      </c>
      <c r="F26" s="19">
        <v>28739</v>
      </c>
      <c r="G26" s="19">
        <v>8699</v>
      </c>
      <c r="H26" s="19">
        <v>985</v>
      </c>
      <c r="I26" s="19">
        <f>C26-E26-F26-G26-H26</f>
        <v>32819</v>
      </c>
      <c r="J26" s="19"/>
      <c r="K26" s="19"/>
      <c r="L26" s="19"/>
      <c r="M26" s="25"/>
    </row>
    <row r="27" spans="1:13" ht="15" thickBot="1">
      <c r="A27" s="26" t="s">
        <v>1</v>
      </c>
      <c r="B27" s="27">
        <v>40</v>
      </c>
      <c r="C27" s="28">
        <f>'2011 1'!E46</f>
        <v>18287</v>
      </c>
      <c r="D27" s="29"/>
      <c r="E27" s="29"/>
      <c r="F27" s="29"/>
      <c r="G27" s="29"/>
      <c r="H27" s="29"/>
      <c r="I27" s="29"/>
      <c r="J27" s="29">
        <v>0</v>
      </c>
      <c r="K27" s="29">
        <v>0</v>
      </c>
      <c r="L27" s="29">
        <v>0</v>
      </c>
      <c r="M27" s="30">
        <f>C27-J27-L27</f>
        <v>18287</v>
      </c>
    </row>
    <row r="28" spans="1:13" ht="15" thickBot="1">
      <c r="A28" s="31" t="s">
        <v>0</v>
      </c>
      <c r="B28" s="32">
        <v>50</v>
      </c>
      <c r="C28" s="33">
        <f aca="true" t="shared" si="0" ref="C28:M28">SUM(C26:C27)</f>
        <v>98852</v>
      </c>
      <c r="D28" s="33">
        <f t="shared" si="0"/>
        <v>0</v>
      </c>
      <c r="E28" s="33">
        <f t="shared" si="0"/>
        <v>9323</v>
      </c>
      <c r="F28" s="33">
        <f t="shared" si="0"/>
        <v>28739</v>
      </c>
      <c r="G28" s="33">
        <f t="shared" si="0"/>
        <v>8699</v>
      </c>
      <c r="H28" s="33">
        <f t="shared" si="0"/>
        <v>985</v>
      </c>
      <c r="I28" s="34">
        <f t="shared" si="0"/>
        <v>32819</v>
      </c>
      <c r="J28" s="33">
        <f t="shared" si="0"/>
        <v>0</v>
      </c>
      <c r="K28" s="33">
        <f t="shared" si="0"/>
        <v>0</v>
      </c>
      <c r="L28" s="33">
        <f t="shared" si="0"/>
        <v>0</v>
      </c>
      <c r="M28" s="35">
        <f t="shared" si="0"/>
        <v>18287</v>
      </c>
    </row>
    <row r="29" ht="14.25">
      <c r="C29" s="8"/>
    </row>
    <row r="30" spans="1:13" ht="18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</row>
  </sheetData>
  <sheetProtection/>
  <mergeCells count="6">
    <mergeCell ref="A1:M1"/>
    <mergeCell ref="A30:M30"/>
    <mergeCell ref="A2:A4"/>
    <mergeCell ref="B2:B4"/>
    <mergeCell ref="C2:C3"/>
    <mergeCell ref="D2:M2"/>
  </mergeCells>
  <printOptions/>
  <pageMargins left="0.7" right="0.7" top="0.44" bottom="0.41" header="0.3" footer="0.3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view="pageBreakPreview" zoomScaleSheetLayoutView="100" zoomScalePageLayoutView="0" workbookViewId="0" topLeftCell="A1">
      <selection activeCell="C45" sqref="C45:D45"/>
    </sheetView>
  </sheetViews>
  <sheetFormatPr defaultColWidth="9.140625" defaultRowHeight="15"/>
  <cols>
    <col min="1" max="1" width="56.140625" style="0" customWidth="1"/>
    <col min="2" max="2" width="7.57421875" style="0" customWidth="1"/>
  </cols>
  <sheetData>
    <row r="1" spans="1:6" ht="27.75" customHeight="1">
      <c r="A1" s="42"/>
      <c r="B1" s="42"/>
      <c r="C1" s="42"/>
      <c r="D1" s="131" t="s">
        <v>71</v>
      </c>
      <c r="E1" s="131"/>
      <c r="F1" s="131"/>
    </row>
    <row r="2" spans="1:6" ht="14.25">
      <c r="A2" s="43"/>
      <c r="B2" s="42"/>
      <c r="C2" s="42"/>
      <c r="D2" s="42"/>
      <c r="E2" s="42"/>
      <c r="F2" s="42"/>
    </row>
    <row r="3" spans="1:6" ht="14.25">
      <c r="A3" s="166" t="s">
        <v>39</v>
      </c>
      <c r="B3" s="166"/>
      <c r="C3" s="166"/>
      <c r="D3" s="166"/>
      <c r="E3" s="166"/>
      <c r="F3" s="166"/>
    </row>
    <row r="4" spans="1:6" ht="44.25" customHeight="1">
      <c r="A4" s="156" t="s">
        <v>59</v>
      </c>
      <c r="B4" s="156"/>
      <c r="C4" s="156"/>
      <c r="D4" s="156"/>
      <c r="E4" s="156"/>
      <c r="F4" s="156"/>
    </row>
    <row r="5" spans="1:6" ht="14.25">
      <c r="A5" s="166" t="s">
        <v>67</v>
      </c>
      <c r="B5" s="166"/>
      <c r="C5" s="166"/>
      <c r="D5" s="166"/>
      <c r="E5" s="166"/>
      <c r="F5" s="166"/>
    </row>
    <row r="6" spans="1:6" ht="14.25">
      <c r="A6" s="43"/>
      <c r="B6" s="42"/>
      <c r="C6" s="42"/>
      <c r="D6" s="42"/>
      <c r="E6" s="42"/>
      <c r="F6" s="42"/>
    </row>
    <row r="7" spans="1:6" ht="25.5" customHeight="1">
      <c r="A7" s="44"/>
      <c r="B7" s="167" t="s">
        <v>61</v>
      </c>
      <c r="C7" s="167"/>
      <c r="D7" s="167"/>
      <c r="E7" s="167"/>
      <c r="F7" s="167"/>
    </row>
    <row r="8" spans="1:6" ht="15">
      <c r="A8" s="133"/>
      <c r="B8" s="133"/>
      <c r="C8" s="168" t="s">
        <v>40</v>
      </c>
      <c r="D8" s="168"/>
      <c r="E8" s="168"/>
      <c r="F8" s="42"/>
    </row>
    <row r="9" spans="1:6" ht="14.25">
      <c r="A9" s="45"/>
      <c r="B9" s="45"/>
      <c r="C9" s="45"/>
      <c r="D9" s="42"/>
      <c r="E9" s="42"/>
      <c r="F9" s="42"/>
    </row>
    <row r="10" spans="1:6" ht="15" thickBot="1">
      <c r="A10" s="169" t="s">
        <v>41</v>
      </c>
      <c r="B10" s="169"/>
      <c r="C10" s="169"/>
      <c r="D10" s="169"/>
      <c r="E10" s="169"/>
      <c r="F10" s="169"/>
    </row>
    <row r="11" spans="1:7" ht="15">
      <c r="A11" s="170" t="s">
        <v>42</v>
      </c>
      <c r="B11" s="170" t="s">
        <v>58</v>
      </c>
      <c r="C11" s="146" t="s">
        <v>43</v>
      </c>
      <c r="D11" s="147"/>
      <c r="E11" s="147"/>
      <c r="F11" s="148"/>
      <c r="G11" s="7"/>
    </row>
    <row r="12" spans="1:7" ht="15.75" thickBot="1">
      <c r="A12" s="171"/>
      <c r="B12" s="171"/>
      <c r="C12" s="149">
        <v>1</v>
      </c>
      <c r="D12" s="150"/>
      <c r="E12" s="150"/>
      <c r="F12" s="151"/>
      <c r="G12" s="7"/>
    </row>
    <row r="13" spans="1:7" ht="15">
      <c r="A13" s="46"/>
      <c r="B13" s="47"/>
      <c r="C13" s="142"/>
      <c r="D13" s="142"/>
      <c r="E13" s="142"/>
      <c r="F13" s="143"/>
      <c r="G13" s="7"/>
    </row>
    <row r="14" spans="1:7" ht="15">
      <c r="A14" s="55" t="s">
        <v>44</v>
      </c>
      <c r="B14" s="56">
        <v>10</v>
      </c>
      <c r="C14" s="144">
        <v>70</v>
      </c>
      <c r="D14" s="144"/>
      <c r="E14" s="144"/>
      <c r="F14" s="145"/>
      <c r="G14" s="7"/>
    </row>
    <row r="15" spans="1:7" ht="15">
      <c r="A15" s="55" t="s">
        <v>45</v>
      </c>
      <c r="B15" s="56">
        <v>11</v>
      </c>
      <c r="C15" s="144">
        <v>70</v>
      </c>
      <c r="D15" s="144"/>
      <c r="E15" s="144"/>
      <c r="F15" s="145"/>
      <c r="G15" s="7"/>
    </row>
    <row r="16" spans="1:7" ht="15" hidden="1">
      <c r="A16" s="55" t="s">
        <v>46</v>
      </c>
      <c r="B16" s="56">
        <v>12</v>
      </c>
      <c r="C16" s="144" t="s">
        <v>47</v>
      </c>
      <c r="D16" s="144"/>
      <c r="E16" s="144"/>
      <c r="F16" s="145"/>
      <c r="G16" s="7"/>
    </row>
    <row r="17" spans="1:7" ht="15" hidden="1">
      <c r="A17" s="55" t="s">
        <v>48</v>
      </c>
      <c r="B17" s="56">
        <v>13</v>
      </c>
      <c r="C17" s="144" t="s">
        <v>47</v>
      </c>
      <c r="D17" s="144"/>
      <c r="E17" s="144"/>
      <c r="F17" s="145"/>
      <c r="G17" s="7"/>
    </row>
    <row r="18" spans="1:7" ht="15.75" hidden="1" thickBot="1">
      <c r="A18" s="57" t="s">
        <v>49</v>
      </c>
      <c r="B18" s="58">
        <v>14</v>
      </c>
      <c r="C18" s="140" t="s">
        <v>47</v>
      </c>
      <c r="D18" s="140"/>
      <c r="E18" s="140"/>
      <c r="F18" s="141"/>
      <c r="G18" s="7"/>
    </row>
    <row r="19" spans="1:7" ht="15">
      <c r="A19" s="44"/>
      <c r="B19" s="153"/>
      <c r="C19" s="153"/>
      <c r="D19" s="44"/>
      <c r="E19" s="44"/>
      <c r="F19" s="48"/>
      <c r="G19" s="7"/>
    </row>
    <row r="20" spans="1:7" ht="15">
      <c r="A20" s="156" t="s">
        <v>50</v>
      </c>
      <c r="B20" s="156"/>
      <c r="C20" s="156"/>
      <c r="D20" s="156"/>
      <c r="E20" s="156"/>
      <c r="F20" s="156"/>
      <c r="G20" s="7"/>
    </row>
    <row r="21" spans="1:8" s="4" customFormat="1" ht="15.75" customHeight="1" thickBot="1">
      <c r="A21" s="49"/>
      <c r="B21" s="49"/>
      <c r="C21" s="50"/>
      <c r="D21" s="50"/>
      <c r="E21" s="50"/>
      <c r="F21" s="51" t="s">
        <v>51</v>
      </c>
      <c r="G21" s="5"/>
      <c r="H21" s="5"/>
    </row>
    <row r="22" spans="1:7" ht="15">
      <c r="A22" s="134" t="s">
        <v>37</v>
      </c>
      <c r="B22" s="134" t="s">
        <v>36</v>
      </c>
      <c r="C22" s="136" t="s">
        <v>52</v>
      </c>
      <c r="D22" s="137"/>
      <c r="E22" s="136" t="s">
        <v>53</v>
      </c>
      <c r="F22" s="137"/>
      <c r="G22" s="7"/>
    </row>
    <row r="23" spans="1:7" ht="15.75" thickBot="1">
      <c r="A23" s="135"/>
      <c r="B23" s="135"/>
      <c r="C23" s="138">
        <v>1</v>
      </c>
      <c r="D23" s="139"/>
      <c r="E23" s="138">
        <v>2</v>
      </c>
      <c r="F23" s="139"/>
      <c r="G23" s="7"/>
    </row>
    <row r="24" spans="1:7" ht="15">
      <c r="A24" s="59" t="s">
        <v>23</v>
      </c>
      <c r="B24" s="60">
        <v>20</v>
      </c>
      <c r="C24" s="152">
        <f>C25+C26+C28</f>
        <v>21221</v>
      </c>
      <c r="D24" s="152"/>
      <c r="E24" s="152">
        <f>E25+E26+E28</f>
        <v>27912</v>
      </c>
      <c r="F24" s="152"/>
      <c r="G24" s="7"/>
    </row>
    <row r="25" spans="1:7" ht="15">
      <c r="A25" s="55" t="s">
        <v>22</v>
      </c>
      <c r="B25" s="61">
        <v>21</v>
      </c>
      <c r="C25" s="154">
        <v>19340</v>
      </c>
      <c r="D25" s="154"/>
      <c r="E25" s="154">
        <v>18452</v>
      </c>
      <c r="F25" s="155"/>
      <c r="G25" s="7"/>
    </row>
    <row r="26" spans="1:7" ht="15">
      <c r="A26" s="55" t="s">
        <v>21</v>
      </c>
      <c r="B26" s="61">
        <v>22</v>
      </c>
      <c r="C26" s="154">
        <v>1389</v>
      </c>
      <c r="D26" s="154"/>
      <c r="E26" s="154">
        <f>4790*1.1</f>
        <v>5269</v>
      </c>
      <c r="F26" s="155"/>
      <c r="G26" s="7"/>
    </row>
    <row r="27" spans="1:7" ht="27.75" hidden="1">
      <c r="A27" s="55" t="s">
        <v>20</v>
      </c>
      <c r="B27" s="61">
        <v>23</v>
      </c>
      <c r="C27" s="154" t="s">
        <v>47</v>
      </c>
      <c r="D27" s="154"/>
      <c r="E27" s="154" t="s">
        <v>47</v>
      </c>
      <c r="F27" s="155"/>
      <c r="G27" s="7"/>
    </row>
    <row r="28" spans="1:7" ht="15">
      <c r="A28" s="55" t="s">
        <v>19</v>
      </c>
      <c r="B28" s="61">
        <v>24</v>
      </c>
      <c r="C28" s="154">
        <v>492</v>
      </c>
      <c r="D28" s="154"/>
      <c r="E28" s="154">
        <f>3810*1.1</f>
        <v>4191</v>
      </c>
      <c r="F28" s="155"/>
      <c r="G28" s="7"/>
    </row>
    <row r="29" spans="1:7" ht="15" hidden="1">
      <c r="A29" s="55" t="s">
        <v>18</v>
      </c>
      <c r="B29" s="61">
        <v>25</v>
      </c>
      <c r="C29" s="154"/>
      <c r="D29" s="154"/>
      <c r="E29" s="154"/>
      <c r="F29" s="155"/>
      <c r="G29" s="7"/>
    </row>
    <row r="30" spans="1:7" ht="15" hidden="1">
      <c r="A30" s="55" t="s">
        <v>17</v>
      </c>
      <c r="B30" s="61">
        <v>26</v>
      </c>
      <c r="C30" s="154"/>
      <c r="D30" s="154"/>
      <c r="E30" s="154"/>
      <c r="F30" s="155"/>
      <c r="G30" s="7"/>
    </row>
    <row r="31" spans="1:7" ht="15" hidden="1">
      <c r="A31" s="55" t="s">
        <v>16</v>
      </c>
      <c r="B31" s="61">
        <v>261</v>
      </c>
      <c r="C31" s="154"/>
      <c r="D31" s="154"/>
      <c r="E31" s="154"/>
      <c r="F31" s="155"/>
      <c r="G31" s="7"/>
    </row>
    <row r="32" spans="1:7" ht="15" hidden="1">
      <c r="A32" s="55" t="s">
        <v>15</v>
      </c>
      <c r="B32" s="61">
        <v>262</v>
      </c>
      <c r="C32" s="154"/>
      <c r="D32" s="154"/>
      <c r="E32" s="154"/>
      <c r="F32" s="155"/>
      <c r="G32" s="7"/>
    </row>
    <row r="33" spans="1:7" ht="15" hidden="1">
      <c r="A33" s="55" t="s">
        <v>14</v>
      </c>
      <c r="B33" s="61">
        <v>263</v>
      </c>
      <c r="C33" s="154"/>
      <c r="D33" s="154"/>
      <c r="E33" s="154"/>
      <c r="F33" s="155"/>
      <c r="G33" s="7"/>
    </row>
    <row r="34" spans="1:7" ht="15" hidden="1">
      <c r="A34" s="55" t="s">
        <v>13</v>
      </c>
      <c r="B34" s="61">
        <v>2631</v>
      </c>
      <c r="C34" s="154"/>
      <c r="D34" s="154"/>
      <c r="E34" s="154"/>
      <c r="F34" s="155"/>
      <c r="G34" s="7"/>
    </row>
    <row r="35" spans="1:7" ht="15" hidden="1">
      <c r="A35" s="55" t="s">
        <v>12</v>
      </c>
      <c r="B35" s="61">
        <v>2632</v>
      </c>
      <c r="C35" s="154"/>
      <c r="D35" s="154"/>
      <c r="E35" s="154"/>
      <c r="F35" s="155"/>
      <c r="G35" s="7"/>
    </row>
    <row r="36" spans="1:7" ht="15" hidden="1">
      <c r="A36" s="55" t="s">
        <v>11</v>
      </c>
      <c r="B36" s="61">
        <v>264</v>
      </c>
      <c r="C36" s="154"/>
      <c r="D36" s="154"/>
      <c r="E36" s="154"/>
      <c r="F36" s="155"/>
      <c r="G36" s="7"/>
    </row>
    <row r="37" spans="1:7" ht="15" hidden="1">
      <c r="A37" s="55" t="s">
        <v>10</v>
      </c>
      <c r="B37" s="61">
        <v>265</v>
      </c>
      <c r="C37" s="154"/>
      <c r="D37" s="154"/>
      <c r="E37" s="154"/>
      <c r="F37" s="155"/>
      <c r="G37" s="7"/>
    </row>
    <row r="38" spans="1:7" ht="15" hidden="1">
      <c r="A38" s="55" t="s">
        <v>9</v>
      </c>
      <c r="B38" s="61">
        <v>2651</v>
      </c>
      <c r="C38" s="154"/>
      <c r="D38" s="154"/>
      <c r="E38" s="154"/>
      <c r="F38" s="155"/>
      <c r="G38" s="7"/>
    </row>
    <row r="39" spans="1:7" ht="15" hidden="1">
      <c r="A39" s="55" t="s">
        <v>8</v>
      </c>
      <c r="B39" s="61">
        <v>266</v>
      </c>
      <c r="C39" s="154"/>
      <c r="D39" s="154"/>
      <c r="E39" s="154"/>
      <c r="F39" s="155"/>
      <c r="G39" s="7"/>
    </row>
    <row r="40" spans="1:7" ht="15" hidden="1">
      <c r="A40" s="55" t="s">
        <v>7</v>
      </c>
      <c r="B40" s="61">
        <v>2661</v>
      </c>
      <c r="C40" s="154"/>
      <c r="D40" s="154"/>
      <c r="E40" s="154"/>
      <c r="F40" s="155"/>
      <c r="G40" s="7"/>
    </row>
    <row r="41" spans="1:7" ht="15" hidden="1">
      <c r="A41" s="55" t="s">
        <v>6</v>
      </c>
      <c r="B41" s="61">
        <v>2662</v>
      </c>
      <c r="C41" s="154"/>
      <c r="D41" s="154"/>
      <c r="E41" s="154"/>
      <c r="F41" s="155"/>
      <c r="G41" s="7"/>
    </row>
    <row r="42" spans="1:7" ht="15" hidden="1">
      <c r="A42" s="55" t="s">
        <v>5</v>
      </c>
      <c r="B42" s="61">
        <v>267</v>
      </c>
      <c r="C42" s="154"/>
      <c r="D42" s="154"/>
      <c r="E42" s="154"/>
      <c r="F42" s="155"/>
      <c r="G42" s="7"/>
    </row>
    <row r="43" spans="1:7" ht="15" hidden="1">
      <c r="A43" s="55" t="s">
        <v>4</v>
      </c>
      <c r="B43" s="61">
        <v>27</v>
      </c>
      <c r="C43" s="154"/>
      <c r="D43" s="154"/>
      <c r="E43" s="154"/>
      <c r="F43" s="155"/>
      <c r="G43" s="7"/>
    </row>
    <row r="44" spans="1:7" ht="15" hidden="1">
      <c r="A44" s="55" t="s">
        <v>3</v>
      </c>
      <c r="B44" s="61">
        <v>28</v>
      </c>
      <c r="C44" s="154"/>
      <c r="D44" s="154"/>
      <c r="E44" s="154"/>
      <c r="F44" s="155"/>
      <c r="G44" s="7"/>
    </row>
    <row r="45" spans="1:7" ht="15">
      <c r="A45" s="62" t="s">
        <v>54</v>
      </c>
      <c r="B45" s="63">
        <v>30</v>
      </c>
      <c r="C45" s="161">
        <v>123673</v>
      </c>
      <c r="D45" s="161"/>
      <c r="E45" s="161">
        <v>118874</v>
      </c>
      <c r="F45" s="162"/>
      <c r="G45" s="7"/>
    </row>
    <row r="46" spans="1:7" ht="28.5" thickBot="1">
      <c r="A46" s="57" t="s">
        <v>55</v>
      </c>
      <c r="B46" s="64">
        <v>40</v>
      </c>
      <c r="C46" s="163">
        <v>12474</v>
      </c>
      <c r="D46" s="163"/>
      <c r="E46" s="163">
        <v>1175</v>
      </c>
      <c r="F46" s="164"/>
      <c r="G46" s="1"/>
    </row>
    <row r="47" spans="1:7" ht="18" customHeight="1" thickBot="1">
      <c r="A47" s="65" t="s">
        <v>0</v>
      </c>
      <c r="B47" s="66">
        <v>50</v>
      </c>
      <c r="C47" s="157">
        <f>SUM(C45:D46)</f>
        <v>136147</v>
      </c>
      <c r="D47" s="159"/>
      <c r="E47" s="157">
        <f>SUM(E45:F46)</f>
        <v>120049</v>
      </c>
      <c r="F47" s="159"/>
      <c r="G47" s="2"/>
    </row>
    <row r="48" spans="1:7" ht="15.75" thickBot="1">
      <c r="A48" s="67" t="s">
        <v>56</v>
      </c>
      <c r="B48" s="68">
        <v>60</v>
      </c>
      <c r="C48" s="157">
        <f>C47-E47</f>
        <v>16098</v>
      </c>
      <c r="D48" s="158"/>
      <c r="E48" s="158"/>
      <c r="F48" s="159"/>
      <c r="G48" s="7"/>
    </row>
    <row r="49" spans="1:7" s="6" customFormat="1" ht="12" hidden="1">
      <c r="A49" s="52" t="s">
        <v>57</v>
      </c>
      <c r="B49" s="53"/>
      <c r="C49" s="53"/>
      <c r="D49" s="53"/>
      <c r="E49" s="53"/>
      <c r="F49" s="54"/>
      <c r="G49" s="3"/>
    </row>
    <row r="50" spans="1:7" s="6" customFormat="1" ht="12" hidden="1">
      <c r="A50" s="165" t="s">
        <v>62</v>
      </c>
      <c r="B50" s="165"/>
      <c r="C50" s="165"/>
      <c r="D50" s="165"/>
      <c r="E50" s="165"/>
      <c r="F50" s="165"/>
      <c r="G50" s="3"/>
    </row>
    <row r="51" spans="1:7" s="6" customFormat="1" ht="24.75" customHeight="1" hidden="1">
      <c r="A51" s="165" t="s">
        <v>63</v>
      </c>
      <c r="B51" s="165"/>
      <c r="C51" s="165"/>
      <c r="D51" s="165"/>
      <c r="E51" s="165"/>
      <c r="F51" s="165"/>
      <c r="G51" s="3"/>
    </row>
    <row r="52" spans="1:7" s="6" customFormat="1" ht="24.75" customHeight="1" hidden="1">
      <c r="A52" s="160" t="s">
        <v>64</v>
      </c>
      <c r="B52" s="160"/>
      <c r="C52" s="160"/>
      <c r="D52" s="160"/>
      <c r="E52" s="160"/>
      <c r="F52" s="160"/>
      <c r="G52" s="3"/>
    </row>
    <row r="53" spans="1:7" s="6" customFormat="1" ht="23.25" customHeight="1" hidden="1">
      <c r="A53" s="160" t="s">
        <v>65</v>
      </c>
      <c r="B53" s="160"/>
      <c r="C53" s="160"/>
      <c r="D53" s="160"/>
      <c r="E53" s="160"/>
      <c r="F53" s="160"/>
      <c r="G53" s="3"/>
    </row>
    <row r="54" spans="1:7" s="6" customFormat="1" ht="23.25" customHeight="1" hidden="1">
      <c r="A54" s="160" t="s">
        <v>66</v>
      </c>
      <c r="B54" s="160"/>
      <c r="C54" s="160"/>
      <c r="D54" s="160"/>
      <c r="E54" s="160"/>
      <c r="F54" s="160"/>
      <c r="G54" s="3"/>
    </row>
    <row r="55" spans="1:6" ht="14.25" hidden="1">
      <c r="A55" s="42"/>
      <c r="B55" s="42"/>
      <c r="C55" s="42"/>
      <c r="D55" s="42"/>
      <c r="E55" s="42"/>
      <c r="F55" s="42"/>
    </row>
    <row r="56" spans="1:6" ht="15" hidden="1">
      <c r="A56" s="132"/>
      <c r="B56" s="132"/>
      <c r="C56" s="132"/>
      <c r="D56" s="132"/>
      <c r="E56" s="132"/>
      <c r="F56" s="132"/>
    </row>
  </sheetData>
  <sheetProtection/>
  <mergeCells count="81">
    <mergeCell ref="A11:A12"/>
    <mergeCell ref="B11:B12"/>
    <mergeCell ref="E47:F47"/>
    <mergeCell ref="A50:F50"/>
    <mergeCell ref="A51:F51"/>
    <mergeCell ref="C11:F11"/>
    <mergeCell ref="C12:F12"/>
    <mergeCell ref="E42:F42"/>
    <mergeCell ref="C43:D43"/>
    <mergeCell ref="C44:D44"/>
    <mergeCell ref="A3:F3"/>
    <mergeCell ref="A4:F4"/>
    <mergeCell ref="A5:F5"/>
    <mergeCell ref="B7:F7"/>
    <mergeCell ref="C8:E8"/>
    <mergeCell ref="A10:F10"/>
    <mergeCell ref="A8:B8"/>
    <mergeCell ref="A54:F54"/>
    <mergeCell ref="A52:F52"/>
    <mergeCell ref="C39:D39"/>
    <mergeCell ref="E39:F39"/>
    <mergeCell ref="C48:F48"/>
    <mergeCell ref="A53:F53"/>
    <mergeCell ref="C45:D45"/>
    <mergeCell ref="E45:F45"/>
    <mergeCell ref="C46:D46"/>
    <mergeCell ref="E46:F46"/>
    <mergeCell ref="C47:D47"/>
    <mergeCell ref="C42:D42"/>
    <mergeCell ref="C40:D40"/>
    <mergeCell ref="E40:F40"/>
    <mergeCell ref="C41:D41"/>
    <mergeCell ref="E41:F41"/>
    <mergeCell ref="E43:F43"/>
    <mergeCell ref="E44:F44"/>
    <mergeCell ref="C36:D36"/>
    <mergeCell ref="E36:F36"/>
    <mergeCell ref="C37:D37"/>
    <mergeCell ref="E37:F37"/>
    <mergeCell ref="C38:D38"/>
    <mergeCell ref="E38:F38"/>
    <mergeCell ref="C33:D33"/>
    <mergeCell ref="E33:F33"/>
    <mergeCell ref="C34:D34"/>
    <mergeCell ref="E34:F34"/>
    <mergeCell ref="C35:D35"/>
    <mergeCell ref="E35:F35"/>
    <mergeCell ref="C30:D30"/>
    <mergeCell ref="E30:F30"/>
    <mergeCell ref="C31:D31"/>
    <mergeCell ref="E31:F31"/>
    <mergeCell ref="C32:D32"/>
    <mergeCell ref="E32:F32"/>
    <mergeCell ref="C27:D27"/>
    <mergeCell ref="E27:F27"/>
    <mergeCell ref="C13:F13"/>
    <mergeCell ref="C14:F14"/>
    <mergeCell ref="C15:F15"/>
    <mergeCell ref="C16:F16"/>
    <mergeCell ref="C17:F17"/>
    <mergeCell ref="A20:F20"/>
    <mergeCell ref="B19:C19"/>
    <mergeCell ref="E24:F24"/>
    <mergeCell ref="A22:A23"/>
    <mergeCell ref="B22:B23"/>
    <mergeCell ref="C22:D22"/>
    <mergeCell ref="C24:D24"/>
    <mergeCell ref="C26:D26"/>
    <mergeCell ref="E26:F26"/>
    <mergeCell ref="C25:D25"/>
    <mergeCell ref="E25:F25"/>
    <mergeCell ref="C28:D28"/>
    <mergeCell ref="E28:F28"/>
    <mergeCell ref="D1:F1"/>
    <mergeCell ref="A56:F56"/>
    <mergeCell ref="E22:F22"/>
    <mergeCell ref="C23:D23"/>
    <mergeCell ref="E23:F23"/>
    <mergeCell ref="C18:F18"/>
    <mergeCell ref="C29:D29"/>
    <mergeCell ref="E29:F29"/>
  </mergeCells>
  <printOptions/>
  <pageMargins left="0.7" right="0.39" top="0.23" bottom="0.28" header="0.17" footer="0.18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C47" sqref="C46:C47"/>
    </sheetView>
  </sheetViews>
  <sheetFormatPr defaultColWidth="9.140625" defaultRowHeight="15"/>
  <cols>
    <col min="1" max="1" width="27.28125" style="0" customWidth="1"/>
    <col min="2" max="2" width="7.140625" style="0" customWidth="1"/>
    <col min="3" max="3" width="10.7109375" style="0" customWidth="1"/>
    <col min="4" max="4" width="11.421875" style="0" customWidth="1"/>
    <col min="5" max="5" width="11.7109375" style="0" customWidth="1"/>
    <col min="6" max="8" width="10.7109375" style="0" customWidth="1"/>
    <col min="9" max="9" width="11.421875" style="0" customWidth="1"/>
    <col min="10" max="10" width="12.28125" style="0" hidden="1" customWidth="1"/>
    <col min="11" max="11" width="10.7109375" style="0" hidden="1" customWidth="1"/>
    <col min="12" max="12" width="11.140625" style="0" hidden="1" customWidth="1"/>
  </cols>
  <sheetData>
    <row r="1" spans="1:13" ht="15" thickBot="1">
      <c r="A1" s="169" t="s">
        <v>38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ht="15" thickBot="1">
      <c r="A2" s="173" t="s">
        <v>37</v>
      </c>
      <c r="B2" s="173" t="s">
        <v>36</v>
      </c>
      <c r="C2" s="173" t="s">
        <v>35</v>
      </c>
      <c r="D2" s="176" t="s">
        <v>34</v>
      </c>
      <c r="E2" s="177"/>
      <c r="F2" s="177"/>
      <c r="G2" s="177"/>
      <c r="H2" s="177"/>
      <c r="I2" s="177"/>
      <c r="J2" s="177"/>
      <c r="K2" s="177"/>
      <c r="L2" s="177"/>
      <c r="M2" s="178"/>
    </row>
    <row r="3" spans="1:13" ht="72" thickBot="1">
      <c r="A3" s="174"/>
      <c r="B3" s="174"/>
      <c r="C3" s="175"/>
      <c r="D3" s="9" t="s">
        <v>33</v>
      </c>
      <c r="E3" s="9" t="s">
        <v>32</v>
      </c>
      <c r="F3" s="9" t="s">
        <v>31</v>
      </c>
      <c r="G3" s="9" t="s">
        <v>30</v>
      </c>
      <c r="H3" s="9" t="s">
        <v>29</v>
      </c>
      <c r="I3" s="9" t="s">
        <v>28</v>
      </c>
      <c r="J3" s="9" t="s">
        <v>27</v>
      </c>
      <c r="K3" s="9" t="s">
        <v>26</v>
      </c>
      <c r="L3" s="9" t="s">
        <v>25</v>
      </c>
      <c r="M3" s="10" t="s">
        <v>24</v>
      </c>
    </row>
    <row r="4" spans="1:13" ht="15" thickBot="1">
      <c r="A4" s="175"/>
      <c r="B4" s="175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>
        <v>6</v>
      </c>
      <c r="I4" s="9">
        <v>7</v>
      </c>
      <c r="J4" s="11">
        <v>8</v>
      </c>
      <c r="K4" s="9">
        <v>9</v>
      </c>
      <c r="L4" s="9">
        <v>10</v>
      </c>
      <c r="M4" s="11">
        <v>11</v>
      </c>
    </row>
    <row r="5" spans="1:13" ht="27">
      <c r="A5" s="69" t="s">
        <v>23</v>
      </c>
      <c r="B5" s="70">
        <v>20</v>
      </c>
      <c r="C5" s="71">
        <f>SUM(C6:C9)</f>
        <v>27912</v>
      </c>
      <c r="D5" s="72"/>
      <c r="E5" s="72">
        <f>E6+E7+E9</f>
        <v>2000.7900000000002</v>
      </c>
      <c r="F5" s="72">
        <f>F6+F7+F9</f>
        <v>12769.35</v>
      </c>
      <c r="G5" s="72">
        <f>G6+G7+G9</f>
        <v>3830.8050000000003</v>
      </c>
      <c r="H5" s="72">
        <f>H6+H7+H9</f>
        <v>98</v>
      </c>
      <c r="I5" s="86">
        <f>C5-E5-F5-G5-H5</f>
        <v>9213.054999999998</v>
      </c>
      <c r="J5" s="92"/>
      <c r="K5" s="88"/>
      <c r="L5" s="70"/>
      <c r="M5" s="73"/>
    </row>
    <row r="6" spans="1:13" ht="27">
      <c r="A6" s="16" t="s">
        <v>22</v>
      </c>
      <c r="B6" s="17">
        <v>21</v>
      </c>
      <c r="C6" s="74">
        <f>'2012 1'!E25</f>
        <v>18452</v>
      </c>
      <c r="D6" s="74"/>
      <c r="E6" s="74">
        <f>'2011 2'!E6*1.1*1.1</f>
        <v>1865.8200000000002</v>
      </c>
      <c r="F6" s="74">
        <f>'2011 2'!F6*1.1*1.1</f>
        <v>8557.12</v>
      </c>
      <c r="G6" s="74">
        <f>F6*30%</f>
        <v>2567.136</v>
      </c>
      <c r="H6" s="74">
        <v>52</v>
      </c>
      <c r="I6" s="87">
        <f>C6-E6-F6-G6-H6</f>
        <v>5409.923999999999</v>
      </c>
      <c r="J6" s="91"/>
      <c r="K6" s="89"/>
      <c r="L6" s="17"/>
      <c r="M6" s="75"/>
    </row>
    <row r="7" spans="1:13" ht="14.25">
      <c r="A7" s="16" t="s">
        <v>21</v>
      </c>
      <c r="B7" s="17">
        <v>22</v>
      </c>
      <c r="C7" s="74">
        <f>'2012 1'!E26</f>
        <v>5269</v>
      </c>
      <c r="D7" s="74"/>
      <c r="E7" s="74">
        <f>'2011 2'!E7*1.1</f>
        <v>5.5</v>
      </c>
      <c r="F7" s="74">
        <f>'2011 2'!F7*1.1</f>
        <v>2308.9</v>
      </c>
      <c r="G7" s="74">
        <f>F7*30%</f>
        <v>692.67</v>
      </c>
      <c r="H7" s="74">
        <f>'2011 2'!H7</f>
        <v>41</v>
      </c>
      <c r="I7" s="87">
        <f>C7-E7-F7-G7-H7</f>
        <v>2220.93</v>
      </c>
      <c r="J7" s="91"/>
      <c r="K7" s="89"/>
      <c r="L7" s="17"/>
      <c r="M7" s="75"/>
    </row>
    <row r="8" spans="1:13" ht="41.25" hidden="1">
      <c r="A8" s="16" t="s">
        <v>20</v>
      </c>
      <c r="B8" s="17">
        <v>23</v>
      </c>
      <c r="C8" s="76"/>
      <c r="D8" s="77"/>
      <c r="E8" s="74"/>
      <c r="F8" s="74"/>
      <c r="G8" s="74"/>
      <c r="H8" s="74"/>
      <c r="I8" s="87"/>
      <c r="J8" s="91"/>
      <c r="K8" s="90"/>
      <c r="L8" s="76"/>
      <c r="M8" s="78"/>
    </row>
    <row r="9" spans="1:13" ht="27">
      <c r="A9" s="16" t="s">
        <v>19</v>
      </c>
      <c r="B9" s="17">
        <v>24</v>
      </c>
      <c r="C9" s="74">
        <f>'2012 1'!E28</f>
        <v>4191</v>
      </c>
      <c r="D9" s="74"/>
      <c r="E9" s="74">
        <f>'2011 2'!E9*1.1*1.1</f>
        <v>129.47000000000003</v>
      </c>
      <c r="F9" s="74">
        <f>'2011 2'!F9*1.1*1.1</f>
        <v>1903.3300000000004</v>
      </c>
      <c r="G9" s="74">
        <f>F9*30%</f>
        <v>570.9990000000001</v>
      </c>
      <c r="H9" s="74">
        <v>5</v>
      </c>
      <c r="I9" s="87">
        <f>C9-E9-F9-G9-H9</f>
        <v>1582.200999999999</v>
      </c>
      <c r="J9" s="91"/>
      <c r="K9" s="89"/>
      <c r="L9" s="17"/>
      <c r="M9" s="75"/>
    </row>
    <row r="10" spans="1:13" ht="14.25" hidden="1">
      <c r="A10" s="16" t="s">
        <v>18</v>
      </c>
      <c r="B10" s="17">
        <v>25</v>
      </c>
      <c r="C10" s="74"/>
      <c r="D10" s="74"/>
      <c r="E10" s="74"/>
      <c r="F10" s="74"/>
      <c r="G10" s="74"/>
      <c r="H10" s="74"/>
      <c r="I10" s="87"/>
      <c r="J10" s="17"/>
      <c r="K10" s="89"/>
      <c r="L10" s="17"/>
      <c r="M10" s="75"/>
    </row>
    <row r="11" spans="1:13" ht="27" hidden="1">
      <c r="A11" s="16" t="s">
        <v>17</v>
      </c>
      <c r="B11" s="17">
        <v>26</v>
      </c>
      <c r="C11" s="74"/>
      <c r="D11" s="74"/>
      <c r="E11" s="74"/>
      <c r="F11" s="74"/>
      <c r="G11" s="74"/>
      <c r="H11" s="74"/>
      <c r="I11" s="87"/>
      <c r="J11" s="17"/>
      <c r="K11" s="89"/>
      <c r="L11" s="17"/>
      <c r="M11" s="75"/>
    </row>
    <row r="12" spans="1:13" ht="14.25" hidden="1">
      <c r="A12" s="16" t="s">
        <v>16</v>
      </c>
      <c r="B12" s="17">
        <v>261</v>
      </c>
      <c r="C12" s="74"/>
      <c r="D12" s="74"/>
      <c r="E12" s="74"/>
      <c r="F12" s="74"/>
      <c r="G12" s="74"/>
      <c r="H12" s="74"/>
      <c r="I12" s="87"/>
      <c r="J12" s="17"/>
      <c r="K12" s="89"/>
      <c r="L12" s="17"/>
      <c r="M12" s="75"/>
    </row>
    <row r="13" spans="1:13" ht="14.25" hidden="1">
      <c r="A13" s="16" t="s">
        <v>15</v>
      </c>
      <c r="B13" s="17">
        <v>262</v>
      </c>
      <c r="C13" s="74"/>
      <c r="D13" s="74"/>
      <c r="E13" s="74"/>
      <c r="F13" s="74"/>
      <c r="G13" s="74"/>
      <c r="H13" s="74"/>
      <c r="I13" s="74"/>
      <c r="J13" s="17"/>
      <c r="K13" s="17"/>
      <c r="L13" s="17"/>
      <c r="M13" s="75"/>
    </row>
    <row r="14" spans="1:13" ht="14.25" hidden="1">
      <c r="A14" s="16" t="s">
        <v>14</v>
      </c>
      <c r="B14" s="17">
        <v>263</v>
      </c>
      <c r="C14" s="74"/>
      <c r="D14" s="74"/>
      <c r="E14" s="74"/>
      <c r="F14" s="74"/>
      <c r="G14" s="74"/>
      <c r="H14" s="74"/>
      <c r="I14" s="74"/>
      <c r="J14" s="17"/>
      <c r="K14" s="17"/>
      <c r="L14" s="17"/>
      <c r="M14" s="75"/>
    </row>
    <row r="15" spans="1:13" ht="14.25" hidden="1">
      <c r="A15" s="16" t="s">
        <v>13</v>
      </c>
      <c r="B15" s="17">
        <v>2631</v>
      </c>
      <c r="C15" s="74"/>
      <c r="D15" s="74"/>
      <c r="E15" s="74"/>
      <c r="F15" s="74"/>
      <c r="G15" s="74"/>
      <c r="H15" s="74"/>
      <c r="I15" s="74"/>
      <c r="J15" s="17"/>
      <c r="K15" s="17"/>
      <c r="L15" s="17"/>
      <c r="M15" s="75"/>
    </row>
    <row r="16" spans="1:13" ht="27" hidden="1">
      <c r="A16" s="16" t="s">
        <v>12</v>
      </c>
      <c r="B16" s="17">
        <v>2632</v>
      </c>
      <c r="C16" s="74"/>
      <c r="D16" s="74"/>
      <c r="E16" s="74"/>
      <c r="F16" s="74"/>
      <c r="G16" s="74"/>
      <c r="H16" s="74"/>
      <c r="I16" s="74"/>
      <c r="J16" s="17"/>
      <c r="K16" s="17"/>
      <c r="L16" s="17"/>
      <c r="M16" s="75"/>
    </row>
    <row r="17" spans="1:13" ht="14.25" hidden="1">
      <c r="A17" s="16" t="s">
        <v>11</v>
      </c>
      <c r="B17" s="17">
        <v>264</v>
      </c>
      <c r="C17" s="74"/>
      <c r="D17" s="74"/>
      <c r="E17" s="74"/>
      <c r="F17" s="74"/>
      <c r="G17" s="74"/>
      <c r="H17" s="74"/>
      <c r="I17" s="74"/>
      <c r="J17" s="17"/>
      <c r="K17" s="17"/>
      <c r="L17" s="17"/>
      <c r="M17" s="75"/>
    </row>
    <row r="18" spans="1:13" ht="14.25" hidden="1">
      <c r="A18" s="16" t="s">
        <v>10</v>
      </c>
      <c r="B18" s="17">
        <v>265</v>
      </c>
      <c r="C18" s="74"/>
      <c r="D18" s="74"/>
      <c r="E18" s="74"/>
      <c r="F18" s="74"/>
      <c r="G18" s="74"/>
      <c r="H18" s="74"/>
      <c r="I18" s="74"/>
      <c r="J18" s="17"/>
      <c r="K18" s="17"/>
      <c r="L18" s="17"/>
      <c r="M18" s="75"/>
    </row>
    <row r="19" spans="1:13" ht="14.25" hidden="1">
      <c r="A19" s="16" t="s">
        <v>9</v>
      </c>
      <c r="B19" s="17">
        <v>2651</v>
      </c>
      <c r="C19" s="74"/>
      <c r="D19" s="74"/>
      <c r="E19" s="74"/>
      <c r="F19" s="74"/>
      <c r="G19" s="74"/>
      <c r="H19" s="74"/>
      <c r="I19" s="74"/>
      <c r="J19" s="17"/>
      <c r="K19" s="17"/>
      <c r="L19" s="17"/>
      <c r="M19" s="75"/>
    </row>
    <row r="20" spans="1:13" ht="14.25" hidden="1">
      <c r="A20" s="16" t="s">
        <v>8</v>
      </c>
      <c r="B20" s="17">
        <v>266</v>
      </c>
      <c r="C20" s="74"/>
      <c r="D20" s="74"/>
      <c r="E20" s="74"/>
      <c r="F20" s="74"/>
      <c r="G20" s="74"/>
      <c r="H20" s="74"/>
      <c r="I20" s="74"/>
      <c r="J20" s="17"/>
      <c r="K20" s="17"/>
      <c r="L20" s="17"/>
      <c r="M20" s="75"/>
    </row>
    <row r="21" spans="1:13" ht="14.25" hidden="1">
      <c r="A21" s="16" t="s">
        <v>7</v>
      </c>
      <c r="B21" s="17">
        <v>2661</v>
      </c>
      <c r="C21" s="74"/>
      <c r="D21" s="74"/>
      <c r="E21" s="74"/>
      <c r="F21" s="74"/>
      <c r="G21" s="74"/>
      <c r="H21" s="74"/>
      <c r="I21" s="74"/>
      <c r="J21" s="17"/>
      <c r="K21" s="17"/>
      <c r="L21" s="17"/>
      <c r="M21" s="75"/>
    </row>
    <row r="22" spans="1:13" ht="14.25" hidden="1">
      <c r="A22" s="16" t="s">
        <v>6</v>
      </c>
      <c r="B22" s="17">
        <v>2662</v>
      </c>
      <c r="C22" s="74"/>
      <c r="D22" s="74"/>
      <c r="E22" s="74"/>
      <c r="F22" s="74"/>
      <c r="G22" s="74"/>
      <c r="H22" s="74"/>
      <c r="I22" s="74"/>
      <c r="J22" s="17"/>
      <c r="K22" s="17"/>
      <c r="L22" s="17"/>
      <c r="M22" s="75"/>
    </row>
    <row r="23" spans="1:13" ht="14.25" hidden="1">
      <c r="A23" s="16" t="s">
        <v>5</v>
      </c>
      <c r="B23" s="17">
        <v>267</v>
      </c>
      <c r="C23" s="74"/>
      <c r="D23" s="74"/>
      <c r="E23" s="74"/>
      <c r="F23" s="74"/>
      <c r="G23" s="74"/>
      <c r="H23" s="74"/>
      <c r="I23" s="74"/>
      <c r="J23" s="17"/>
      <c r="K23" s="17"/>
      <c r="L23" s="17"/>
      <c r="M23" s="75"/>
    </row>
    <row r="24" spans="1:13" ht="27" hidden="1">
      <c r="A24" s="16" t="s">
        <v>4</v>
      </c>
      <c r="B24" s="17">
        <v>27</v>
      </c>
      <c r="C24" s="74"/>
      <c r="D24" s="74"/>
      <c r="E24" s="74"/>
      <c r="F24" s="74"/>
      <c r="G24" s="74"/>
      <c r="H24" s="74"/>
      <c r="I24" s="74"/>
      <c r="J24" s="17"/>
      <c r="K24" s="17"/>
      <c r="L24" s="17"/>
      <c r="M24" s="75"/>
    </row>
    <row r="25" spans="1:13" ht="27" hidden="1">
      <c r="A25" s="16" t="s">
        <v>3</v>
      </c>
      <c r="B25" s="17">
        <v>28</v>
      </c>
      <c r="C25" s="74"/>
      <c r="D25" s="74"/>
      <c r="E25" s="74"/>
      <c r="F25" s="74"/>
      <c r="G25" s="74"/>
      <c r="H25" s="74"/>
      <c r="I25" s="74"/>
      <c r="J25" s="17"/>
      <c r="K25" s="17"/>
      <c r="L25" s="17"/>
      <c r="M25" s="75"/>
    </row>
    <row r="26" spans="1:13" ht="27">
      <c r="A26" s="16" t="s">
        <v>2</v>
      </c>
      <c r="B26" s="17">
        <v>30</v>
      </c>
      <c r="C26" s="74">
        <f>'2012 1'!E45</f>
        <v>118874</v>
      </c>
      <c r="D26" s="74"/>
      <c r="E26" s="74">
        <v>11951</v>
      </c>
      <c r="F26" s="74">
        <v>55101</v>
      </c>
      <c r="G26" s="74">
        <v>18734</v>
      </c>
      <c r="H26" s="74">
        <f>'2011 2'!H26</f>
        <v>985</v>
      </c>
      <c r="I26" s="74">
        <f>C26-E26-F26-G26-H26</f>
        <v>32103</v>
      </c>
      <c r="J26" s="74"/>
      <c r="K26" s="74"/>
      <c r="L26" s="74"/>
      <c r="M26" s="79"/>
    </row>
    <row r="27" spans="1:13" ht="15" thickBot="1">
      <c r="A27" s="26" t="s">
        <v>1</v>
      </c>
      <c r="B27" s="27">
        <v>40</v>
      </c>
      <c r="C27" s="80">
        <f>'2012 1'!E46</f>
        <v>1175</v>
      </c>
      <c r="D27" s="80"/>
      <c r="E27" s="80"/>
      <c r="F27" s="80"/>
      <c r="G27" s="80"/>
      <c r="H27" s="80"/>
      <c r="I27" s="80"/>
      <c r="J27" s="80">
        <v>0</v>
      </c>
      <c r="K27" s="80">
        <v>0</v>
      </c>
      <c r="L27" s="80">
        <v>0</v>
      </c>
      <c r="M27" s="81">
        <f>C27-J27-K27-L27</f>
        <v>1175</v>
      </c>
    </row>
    <row r="28" spans="1:13" ht="15" thickBot="1">
      <c r="A28" s="31" t="s">
        <v>0</v>
      </c>
      <c r="B28" s="32">
        <v>50</v>
      </c>
      <c r="C28" s="82">
        <f>SUM(C26:C27)</f>
        <v>120049</v>
      </c>
      <c r="D28" s="82"/>
      <c r="E28" s="82">
        <f aca="true" t="shared" si="0" ref="E28:M28">SUM(E26:E27)</f>
        <v>11951</v>
      </c>
      <c r="F28" s="82">
        <f t="shared" si="0"/>
        <v>55101</v>
      </c>
      <c r="G28" s="82">
        <f t="shared" si="0"/>
        <v>18734</v>
      </c>
      <c r="H28" s="82">
        <f t="shared" si="0"/>
        <v>985</v>
      </c>
      <c r="I28" s="83">
        <f t="shared" si="0"/>
        <v>32103</v>
      </c>
      <c r="J28" s="83">
        <f t="shared" si="0"/>
        <v>0</v>
      </c>
      <c r="K28" s="83">
        <f t="shared" si="0"/>
        <v>0</v>
      </c>
      <c r="L28" s="83">
        <f t="shared" si="0"/>
        <v>0</v>
      </c>
      <c r="M28" s="84">
        <f t="shared" si="0"/>
        <v>1175</v>
      </c>
    </row>
    <row r="29" spans="3:13" ht="14.25"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</row>
    <row r="31" spans="1:13" ht="18">
      <c r="A31" s="172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</row>
  </sheetData>
  <sheetProtection/>
  <mergeCells count="6">
    <mergeCell ref="A1:M1"/>
    <mergeCell ref="A31:M31"/>
    <mergeCell ref="A2:A4"/>
    <mergeCell ref="B2:B4"/>
    <mergeCell ref="C2:C3"/>
    <mergeCell ref="D2:M2"/>
  </mergeCells>
  <printOptions/>
  <pageMargins left="0.53" right="0.59" top="0.24" bottom="0.37" header="0.17" footer="0.3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6"/>
  <sheetViews>
    <sheetView view="pageBreakPreview" zoomScaleSheetLayoutView="100" zoomScalePageLayoutView="0" workbookViewId="0" topLeftCell="A1">
      <selection activeCell="C45" sqref="C45:D45"/>
    </sheetView>
  </sheetViews>
  <sheetFormatPr defaultColWidth="9.140625" defaultRowHeight="15"/>
  <cols>
    <col min="1" max="1" width="56.140625" style="0" customWidth="1"/>
    <col min="2" max="2" width="7.57421875" style="0" customWidth="1"/>
  </cols>
  <sheetData>
    <row r="1" spans="1:6" ht="29.25" customHeight="1">
      <c r="A1" s="42"/>
      <c r="B1" s="42"/>
      <c r="C1" s="42"/>
      <c r="D1" s="131" t="s">
        <v>70</v>
      </c>
      <c r="E1" s="131"/>
      <c r="F1" s="131"/>
    </row>
    <row r="2" spans="1:6" ht="14.25">
      <c r="A2" s="43"/>
      <c r="B2" s="42"/>
      <c r="C2" s="42"/>
      <c r="D2" s="42"/>
      <c r="E2" s="42"/>
      <c r="F2" s="42"/>
    </row>
    <row r="3" spans="1:6" ht="14.25">
      <c r="A3" s="166" t="s">
        <v>39</v>
      </c>
      <c r="B3" s="166"/>
      <c r="C3" s="166"/>
      <c r="D3" s="166"/>
      <c r="E3" s="166"/>
      <c r="F3" s="166"/>
    </row>
    <row r="4" spans="1:6" ht="44.25" customHeight="1">
      <c r="A4" s="156" t="s">
        <v>59</v>
      </c>
      <c r="B4" s="156"/>
      <c r="C4" s="156"/>
      <c r="D4" s="156"/>
      <c r="E4" s="156"/>
      <c r="F4" s="156"/>
    </row>
    <row r="5" spans="1:6" ht="14.25">
      <c r="A5" s="166" t="s">
        <v>68</v>
      </c>
      <c r="B5" s="166"/>
      <c r="C5" s="166"/>
      <c r="D5" s="166"/>
      <c r="E5" s="166"/>
      <c r="F5" s="166"/>
    </row>
    <row r="6" spans="1:6" ht="14.25">
      <c r="A6" s="43"/>
      <c r="B6" s="42"/>
      <c r="C6" s="42"/>
      <c r="D6" s="42"/>
      <c r="E6" s="42"/>
      <c r="F6" s="42"/>
    </row>
    <row r="7" spans="1:6" ht="25.5" customHeight="1">
      <c r="A7" s="44"/>
      <c r="B7" s="167" t="s">
        <v>61</v>
      </c>
      <c r="C7" s="167"/>
      <c r="D7" s="167"/>
      <c r="E7" s="167"/>
      <c r="F7" s="167"/>
    </row>
    <row r="8" spans="1:6" ht="15">
      <c r="A8" s="133"/>
      <c r="B8" s="133"/>
      <c r="C8" s="168" t="s">
        <v>40</v>
      </c>
      <c r="D8" s="168"/>
      <c r="E8" s="168"/>
      <c r="F8" s="42"/>
    </row>
    <row r="9" spans="1:6" ht="14.25">
      <c r="A9" s="45"/>
      <c r="B9" s="45"/>
      <c r="C9" s="45"/>
      <c r="D9" s="42"/>
      <c r="E9" s="42"/>
      <c r="F9" s="42"/>
    </row>
    <row r="10" spans="1:6" ht="15" thickBot="1">
      <c r="A10" s="169" t="s">
        <v>41</v>
      </c>
      <c r="B10" s="169"/>
      <c r="C10" s="169"/>
      <c r="D10" s="169"/>
      <c r="E10" s="169"/>
      <c r="F10" s="169"/>
    </row>
    <row r="11" spans="1:7" ht="15">
      <c r="A11" s="170" t="s">
        <v>42</v>
      </c>
      <c r="B11" s="170" t="s">
        <v>58</v>
      </c>
      <c r="C11" s="146" t="s">
        <v>43</v>
      </c>
      <c r="D11" s="147"/>
      <c r="E11" s="147"/>
      <c r="F11" s="148"/>
      <c r="G11" s="7"/>
    </row>
    <row r="12" spans="1:7" ht="15.75" thickBot="1">
      <c r="A12" s="171"/>
      <c r="B12" s="171"/>
      <c r="C12" s="149">
        <v>1</v>
      </c>
      <c r="D12" s="150"/>
      <c r="E12" s="150"/>
      <c r="F12" s="151"/>
      <c r="G12" s="7"/>
    </row>
    <row r="13" spans="1:7" ht="15">
      <c r="A13" s="46"/>
      <c r="B13" s="47"/>
      <c r="C13" s="142"/>
      <c r="D13" s="142"/>
      <c r="E13" s="142"/>
      <c r="F13" s="143"/>
      <c r="G13" s="7"/>
    </row>
    <row r="14" spans="1:7" ht="15">
      <c r="A14" s="55" t="s">
        <v>44</v>
      </c>
      <c r="B14" s="56">
        <v>10</v>
      </c>
      <c r="C14" s="144">
        <v>70</v>
      </c>
      <c r="D14" s="144"/>
      <c r="E14" s="144"/>
      <c r="F14" s="145"/>
      <c r="G14" s="7"/>
    </row>
    <row r="15" spans="1:7" ht="15">
      <c r="A15" s="55" t="s">
        <v>45</v>
      </c>
      <c r="B15" s="56">
        <v>11</v>
      </c>
      <c r="C15" s="144">
        <v>70</v>
      </c>
      <c r="D15" s="144"/>
      <c r="E15" s="144"/>
      <c r="F15" s="145"/>
      <c r="G15" s="7"/>
    </row>
    <row r="16" spans="1:7" ht="15" hidden="1">
      <c r="A16" s="55" t="s">
        <v>46</v>
      </c>
      <c r="B16" s="56">
        <v>12</v>
      </c>
      <c r="C16" s="144" t="s">
        <v>47</v>
      </c>
      <c r="D16" s="144"/>
      <c r="E16" s="144"/>
      <c r="F16" s="145"/>
      <c r="G16" s="7"/>
    </row>
    <row r="17" spans="1:7" ht="15" hidden="1">
      <c r="A17" s="55" t="s">
        <v>48</v>
      </c>
      <c r="B17" s="56">
        <v>13</v>
      </c>
      <c r="C17" s="144" t="s">
        <v>47</v>
      </c>
      <c r="D17" s="144"/>
      <c r="E17" s="144"/>
      <c r="F17" s="145"/>
      <c r="G17" s="7"/>
    </row>
    <row r="18" spans="1:7" ht="15.75" hidden="1" thickBot="1">
      <c r="A18" s="57" t="s">
        <v>49</v>
      </c>
      <c r="B18" s="58">
        <v>14</v>
      </c>
      <c r="C18" s="140" t="s">
        <v>47</v>
      </c>
      <c r="D18" s="140"/>
      <c r="E18" s="140"/>
      <c r="F18" s="141"/>
      <c r="G18" s="7"/>
    </row>
    <row r="19" spans="1:7" ht="9" customHeight="1">
      <c r="A19" s="44"/>
      <c r="B19" s="153"/>
      <c r="C19" s="153"/>
      <c r="D19" s="44"/>
      <c r="E19" s="44"/>
      <c r="F19" s="48"/>
      <c r="G19" s="7"/>
    </row>
    <row r="20" spans="1:7" ht="12" customHeight="1">
      <c r="A20" s="156" t="s">
        <v>50</v>
      </c>
      <c r="B20" s="156"/>
      <c r="C20" s="156"/>
      <c r="D20" s="156"/>
      <c r="E20" s="156"/>
      <c r="F20" s="156"/>
      <c r="G20" s="7"/>
    </row>
    <row r="21" spans="1:8" s="4" customFormat="1" ht="15.75" customHeight="1" thickBot="1">
      <c r="A21" s="49"/>
      <c r="B21" s="49"/>
      <c r="C21" s="50"/>
      <c r="D21" s="50"/>
      <c r="E21" s="50"/>
      <c r="F21" s="51" t="s">
        <v>51</v>
      </c>
      <c r="G21" s="5"/>
      <c r="H21" s="5"/>
    </row>
    <row r="22" spans="1:7" ht="15">
      <c r="A22" s="134" t="s">
        <v>37</v>
      </c>
      <c r="B22" s="134" t="s">
        <v>36</v>
      </c>
      <c r="C22" s="136" t="s">
        <v>52</v>
      </c>
      <c r="D22" s="137"/>
      <c r="E22" s="136" t="s">
        <v>53</v>
      </c>
      <c r="F22" s="137"/>
      <c r="G22" s="7"/>
    </row>
    <row r="23" spans="1:7" ht="15.75" thickBot="1">
      <c r="A23" s="135"/>
      <c r="B23" s="135"/>
      <c r="C23" s="138">
        <v>1</v>
      </c>
      <c r="D23" s="139"/>
      <c r="E23" s="138">
        <v>2</v>
      </c>
      <c r="F23" s="139"/>
      <c r="G23" s="7"/>
    </row>
    <row r="24" spans="1:7" ht="15">
      <c r="A24" s="59" t="s">
        <v>23</v>
      </c>
      <c r="B24" s="60">
        <v>20</v>
      </c>
      <c r="C24" s="152">
        <f>C25+C26+C28</f>
        <v>25192.32</v>
      </c>
      <c r="D24" s="152"/>
      <c r="E24" s="152">
        <f>E25+E26+E28</f>
        <v>32206.020000000004</v>
      </c>
      <c r="F24" s="152"/>
      <c r="G24" s="7"/>
    </row>
    <row r="25" spans="1:7" ht="15">
      <c r="A25" s="55" t="s">
        <v>22</v>
      </c>
      <c r="B25" s="61">
        <v>21</v>
      </c>
      <c r="C25" s="154">
        <f>19340*1.2</f>
        <v>23208</v>
      </c>
      <c r="D25" s="154"/>
      <c r="E25" s="154">
        <f>18452*1.1*1.1</f>
        <v>22326.920000000002</v>
      </c>
      <c r="F25" s="155"/>
      <c r="G25" s="7"/>
    </row>
    <row r="26" spans="1:7" ht="15">
      <c r="A26" s="55" t="s">
        <v>21</v>
      </c>
      <c r="B26" s="61">
        <v>22</v>
      </c>
      <c r="C26" s="154">
        <f>'2012 1'!C26:D26</f>
        <v>1389</v>
      </c>
      <c r="D26" s="154"/>
      <c r="E26" s="154">
        <f>'2012 1'!E26:F26</f>
        <v>5269</v>
      </c>
      <c r="F26" s="154"/>
      <c r="G26" s="7"/>
    </row>
    <row r="27" spans="1:7" ht="27.75" hidden="1">
      <c r="A27" s="55" t="s">
        <v>20</v>
      </c>
      <c r="B27" s="61">
        <v>23</v>
      </c>
      <c r="C27" s="154" t="s">
        <v>47</v>
      </c>
      <c r="D27" s="154"/>
      <c r="E27" s="154" t="s">
        <v>47</v>
      </c>
      <c r="F27" s="155"/>
      <c r="G27" s="7"/>
    </row>
    <row r="28" spans="1:7" ht="15">
      <c r="A28" s="55" t="s">
        <v>19</v>
      </c>
      <c r="B28" s="61">
        <v>24</v>
      </c>
      <c r="C28" s="154">
        <f>492*1.1*1.1</f>
        <v>595.32</v>
      </c>
      <c r="D28" s="154"/>
      <c r="E28" s="154">
        <f>3810*1.1*1.1</f>
        <v>4610.1</v>
      </c>
      <c r="F28" s="155"/>
      <c r="G28" s="7"/>
    </row>
    <row r="29" spans="1:7" ht="15" hidden="1">
      <c r="A29" s="55" t="s">
        <v>18</v>
      </c>
      <c r="B29" s="61">
        <v>25</v>
      </c>
      <c r="C29" s="154"/>
      <c r="D29" s="154"/>
      <c r="E29" s="154"/>
      <c r="F29" s="155"/>
      <c r="G29" s="7"/>
    </row>
    <row r="30" spans="1:7" ht="15" hidden="1">
      <c r="A30" s="55" t="s">
        <v>17</v>
      </c>
      <c r="B30" s="61">
        <v>26</v>
      </c>
      <c r="C30" s="154"/>
      <c r="D30" s="154"/>
      <c r="E30" s="154"/>
      <c r="F30" s="155"/>
      <c r="G30" s="7"/>
    </row>
    <row r="31" spans="1:7" ht="15" hidden="1">
      <c r="A31" s="55" t="s">
        <v>16</v>
      </c>
      <c r="B31" s="61">
        <v>261</v>
      </c>
      <c r="C31" s="154"/>
      <c r="D31" s="154"/>
      <c r="E31" s="154"/>
      <c r="F31" s="155"/>
      <c r="G31" s="7"/>
    </row>
    <row r="32" spans="1:7" ht="15" hidden="1">
      <c r="A32" s="55" t="s">
        <v>15</v>
      </c>
      <c r="B32" s="61">
        <v>262</v>
      </c>
      <c r="C32" s="154"/>
      <c r="D32" s="154"/>
      <c r="E32" s="154"/>
      <c r="F32" s="155"/>
      <c r="G32" s="7"/>
    </row>
    <row r="33" spans="1:7" ht="15" hidden="1">
      <c r="A33" s="55" t="s">
        <v>14</v>
      </c>
      <c r="B33" s="61">
        <v>263</v>
      </c>
      <c r="C33" s="154"/>
      <c r="D33" s="154"/>
      <c r="E33" s="154"/>
      <c r="F33" s="155"/>
      <c r="G33" s="7"/>
    </row>
    <row r="34" spans="1:7" ht="15" hidden="1">
      <c r="A34" s="55" t="s">
        <v>13</v>
      </c>
      <c r="B34" s="61">
        <v>2631</v>
      </c>
      <c r="C34" s="154"/>
      <c r="D34" s="154"/>
      <c r="E34" s="154"/>
      <c r="F34" s="155"/>
      <c r="G34" s="7"/>
    </row>
    <row r="35" spans="1:7" ht="15" hidden="1">
      <c r="A35" s="55" t="s">
        <v>12</v>
      </c>
      <c r="B35" s="61">
        <v>2632</v>
      </c>
      <c r="C35" s="154"/>
      <c r="D35" s="154"/>
      <c r="E35" s="154"/>
      <c r="F35" s="155"/>
      <c r="G35" s="7"/>
    </row>
    <row r="36" spans="1:7" ht="15" hidden="1">
      <c r="A36" s="55" t="s">
        <v>11</v>
      </c>
      <c r="B36" s="61">
        <v>264</v>
      </c>
      <c r="C36" s="154"/>
      <c r="D36" s="154"/>
      <c r="E36" s="154"/>
      <c r="F36" s="155"/>
      <c r="G36" s="7"/>
    </row>
    <row r="37" spans="1:7" ht="15" hidden="1">
      <c r="A37" s="55" t="s">
        <v>10</v>
      </c>
      <c r="B37" s="61">
        <v>265</v>
      </c>
      <c r="C37" s="154"/>
      <c r="D37" s="154"/>
      <c r="E37" s="154"/>
      <c r="F37" s="155"/>
      <c r="G37" s="7"/>
    </row>
    <row r="38" spans="1:7" ht="15" hidden="1">
      <c r="A38" s="55" t="s">
        <v>9</v>
      </c>
      <c r="B38" s="61">
        <v>2651</v>
      </c>
      <c r="C38" s="154"/>
      <c r="D38" s="154"/>
      <c r="E38" s="154"/>
      <c r="F38" s="155"/>
      <c r="G38" s="7"/>
    </row>
    <row r="39" spans="1:7" ht="15" hidden="1">
      <c r="A39" s="55" t="s">
        <v>8</v>
      </c>
      <c r="B39" s="61">
        <v>266</v>
      </c>
      <c r="C39" s="154"/>
      <c r="D39" s="154"/>
      <c r="E39" s="154"/>
      <c r="F39" s="155"/>
      <c r="G39" s="7"/>
    </row>
    <row r="40" spans="1:7" ht="15" hidden="1">
      <c r="A40" s="55" t="s">
        <v>7</v>
      </c>
      <c r="B40" s="61">
        <v>2661</v>
      </c>
      <c r="C40" s="154"/>
      <c r="D40" s="154"/>
      <c r="E40" s="154"/>
      <c r="F40" s="155"/>
      <c r="G40" s="7"/>
    </row>
    <row r="41" spans="1:7" ht="15" hidden="1">
      <c r="A41" s="55" t="s">
        <v>6</v>
      </c>
      <c r="B41" s="61">
        <v>2662</v>
      </c>
      <c r="C41" s="154"/>
      <c r="D41" s="154"/>
      <c r="E41" s="154"/>
      <c r="F41" s="155"/>
      <c r="G41" s="7"/>
    </row>
    <row r="42" spans="1:7" ht="15" hidden="1">
      <c r="A42" s="55" t="s">
        <v>5</v>
      </c>
      <c r="B42" s="61">
        <v>267</v>
      </c>
      <c r="C42" s="154"/>
      <c r="D42" s="154"/>
      <c r="E42" s="154"/>
      <c r="F42" s="155"/>
      <c r="G42" s="7"/>
    </row>
    <row r="43" spans="1:7" ht="15" hidden="1">
      <c r="A43" s="55" t="s">
        <v>4</v>
      </c>
      <c r="B43" s="61">
        <v>27</v>
      </c>
      <c r="C43" s="154"/>
      <c r="D43" s="154"/>
      <c r="E43" s="154"/>
      <c r="F43" s="155"/>
      <c r="G43" s="7"/>
    </row>
    <row r="44" spans="1:7" ht="15" hidden="1">
      <c r="A44" s="55" t="s">
        <v>3</v>
      </c>
      <c r="B44" s="61">
        <v>28</v>
      </c>
      <c r="C44" s="154"/>
      <c r="D44" s="154"/>
      <c r="E44" s="154"/>
      <c r="F44" s="155"/>
      <c r="G44" s="7"/>
    </row>
    <row r="45" spans="1:7" ht="15">
      <c r="A45" s="62" t="s">
        <v>54</v>
      </c>
      <c r="B45" s="63">
        <v>30</v>
      </c>
      <c r="C45" s="161">
        <v>61032</v>
      </c>
      <c r="D45" s="161"/>
      <c r="E45" s="161">
        <v>64200</v>
      </c>
      <c r="F45" s="162"/>
      <c r="G45" s="7"/>
    </row>
    <row r="46" spans="1:7" ht="28.5" thickBot="1">
      <c r="A46" s="57" t="s">
        <v>55</v>
      </c>
      <c r="B46" s="64">
        <v>40</v>
      </c>
      <c r="C46" s="163">
        <v>6084</v>
      </c>
      <c r="D46" s="163"/>
      <c r="E46" s="163">
        <v>1095</v>
      </c>
      <c r="F46" s="164"/>
      <c r="G46" s="1"/>
    </row>
    <row r="47" spans="1:7" ht="18" customHeight="1" thickBot="1">
      <c r="A47" s="65" t="s">
        <v>0</v>
      </c>
      <c r="B47" s="66">
        <v>50</v>
      </c>
      <c r="C47" s="157">
        <f>SUM(C45:D46)</f>
        <v>67116</v>
      </c>
      <c r="D47" s="159"/>
      <c r="E47" s="157">
        <f>SUM(E45:F46)</f>
        <v>65295</v>
      </c>
      <c r="F47" s="159"/>
      <c r="G47" s="2"/>
    </row>
    <row r="48" spans="1:7" ht="15.75" thickBot="1">
      <c r="A48" s="67" t="s">
        <v>56</v>
      </c>
      <c r="B48" s="68">
        <v>60</v>
      </c>
      <c r="C48" s="157">
        <f>C47-E47</f>
        <v>1821</v>
      </c>
      <c r="D48" s="158"/>
      <c r="E48" s="158"/>
      <c r="F48" s="159"/>
      <c r="G48" s="7"/>
    </row>
    <row r="49" spans="1:7" s="6" customFormat="1" ht="12" hidden="1">
      <c r="A49" s="52" t="s">
        <v>57</v>
      </c>
      <c r="B49" s="53"/>
      <c r="C49" s="53"/>
      <c r="D49" s="53"/>
      <c r="E49" s="53"/>
      <c r="F49" s="54"/>
      <c r="G49" s="3"/>
    </row>
    <row r="50" spans="1:7" s="6" customFormat="1" ht="12" hidden="1">
      <c r="A50" s="165" t="s">
        <v>62</v>
      </c>
      <c r="B50" s="165"/>
      <c r="C50" s="165"/>
      <c r="D50" s="165"/>
      <c r="E50" s="165"/>
      <c r="F50" s="165"/>
      <c r="G50" s="3"/>
    </row>
    <row r="51" spans="1:7" s="6" customFormat="1" ht="24.75" customHeight="1" hidden="1">
      <c r="A51" s="165" t="s">
        <v>63</v>
      </c>
      <c r="B51" s="165"/>
      <c r="C51" s="165"/>
      <c r="D51" s="165"/>
      <c r="E51" s="165"/>
      <c r="F51" s="165"/>
      <c r="G51" s="3"/>
    </row>
    <row r="52" spans="1:7" s="6" customFormat="1" ht="24.75" customHeight="1" hidden="1">
      <c r="A52" s="160" t="s">
        <v>64</v>
      </c>
      <c r="B52" s="160"/>
      <c r="C52" s="160"/>
      <c r="D52" s="160"/>
      <c r="E52" s="160"/>
      <c r="F52" s="160"/>
      <c r="G52" s="3"/>
    </row>
    <row r="53" spans="1:7" s="6" customFormat="1" ht="23.25" customHeight="1" hidden="1">
      <c r="A53" s="160" t="s">
        <v>65</v>
      </c>
      <c r="B53" s="160"/>
      <c r="C53" s="160"/>
      <c r="D53" s="160"/>
      <c r="E53" s="160"/>
      <c r="F53" s="160"/>
      <c r="G53" s="3"/>
    </row>
    <row r="54" spans="1:7" s="6" customFormat="1" ht="23.25" customHeight="1" hidden="1">
      <c r="A54" s="160" t="s">
        <v>66</v>
      </c>
      <c r="B54" s="160"/>
      <c r="C54" s="160"/>
      <c r="D54" s="160"/>
      <c r="E54" s="160"/>
      <c r="F54" s="160"/>
      <c r="G54" s="3"/>
    </row>
    <row r="55" spans="1:6" ht="14.25" hidden="1">
      <c r="A55" s="42"/>
      <c r="B55" s="42"/>
      <c r="C55" s="42"/>
      <c r="D55" s="42"/>
      <c r="E55" s="42"/>
      <c r="F55" s="42"/>
    </row>
    <row r="56" spans="1:6" ht="15" hidden="1">
      <c r="A56" s="132"/>
      <c r="B56" s="132"/>
      <c r="C56" s="132"/>
      <c r="D56" s="132"/>
      <c r="E56" s="132"/>
      <c r="F56" s="132"/>
    </row>
  </sheetData>
  <sheetProtection/>
  <mergeCells count="81">
    <mergeCell ref="A11:A12"/>
    <mergeCell ref="B11:B12"/>
    <mergeCell ref="C15:F15"/>
    <mergeCell ref="C16:F16"/>
    <mergeCell ref="C17:F17"/>
    <mergeCell ref="B19:C19"/>
    <mergeCell ref="C11:F11"/>
    <mergeCell ref="C12:F12"/>
    <mergeCell ref="C14:F14"/>
    <mergeCell ref="A10:F10"/>
    <mergeCell ref="A22:A23"/>
    <mergeCell ref="B22:B23"/>
    <mergeCell ref="C22:D22"/>
    <mergeCell ref="E22:F22"/>
    <mergeCell ref="C23:D23"/>
    <mergeCell ref="E23:F23"/>
    <mergeCell ref="A20:F20"/>
    <mergeCell ref="C18:F18"/>
    <mergeCell ref="C13:F1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7:D37"/>
    <mergeCell ref="E37:F37"/>
    <mergeCell ref="C38:D38"/>
    <mergeCell ref="E38:F38"/>
    <mergeCell ref="C30:D30"/>
    <mergeCell ref="E30:F30"/>
    <mergeCell ref="C31:D31"/>
    <mergeCell ref="E31:F31"/>
    <mergeCell ref="C32:D32"/>
    <mergeCell ref="E32:F32"/>
    <mergeCell ref="C39:D39"/>
    <mergeCell ref="E39:F39"/>
    <mergeCell ref="C33:D33"/>
    <mergeCell ref="E33:F33"/>
    <mergeCell ref="C34:D34"/>
    <mergeCell ref="E34:F34"/>
    <mergeCell ref="C35:D35"/>
    <mergeCell ref="E35:F35"/>
    <mergeCell ref="C36:D36"/>
    <mergeCell ref="E36:F36"/>
    <mergeCell ref="C43:D43"/>
    <mergeCell ref="E43:F43"/>
    <mergeCell ref="E45:F45"/>
    <mergeCell ref="C46:D46"/>
    <mergeCell ref="E46:F46"/>
    <mergeCell ref="C47:D47"/>
    <mergeCell ref="E47:F47"/>
    <mergeCell ref="E44:F44"/>
    <mergeCell ref="C40:D40"/>
    <mergeCell ref="E40:F40"/>
    <mergeCell ref="C41:D41"/>
    <mergeCell ref="E41:F41"/>
    <mergeCell ref="C42:D42"/>
    <mergeCell ref="E42:F42"/>
    <mergeCell ref="C48:F48"/>
    <mergeCell ref="A53:F53"/>
    <mergeCell ref="C45:D45"/>
    <mergeCell ref="A50:F50"/>
    <mergeCell ref="A51:F51"/>
    <mergeCell ref="A52:F52"/>
    <mergeCell ref="D1:F1"/>
    <mergeCell ref="A56:F56"/>
    <mergeCell ref="A3:F3"/>
    <mergeCell ref="A4:F4"/>
    <mergeCell ref="A5:F5"/>
    <mergeCell ref="B7:F7"/>
    <mergeCell ref="C8:E8"/>
    <mergeCell ref="A8:B8"/>
    <mergeCell ref="A54:F54"/>
    <mergeCell ref="C44:D44"/>
  </mergeCells>
  <printOptions/>
  <pageMargins left="0.7" right="0.39" top="0.23" bottom="0.28" header="0.17" footer="0.18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G41" sqref="G41"/>
    </sheetView>
  </sheetViews>
  <sheetFormatPr defaultColWidth="9.140625" defaultRowHeight="15"/>
  <cols>
    <col min="1" max="1" width="27.28125" style="0" customWidth="1"/>
    <col min="2" max="2" width="7.140625" style="0" customWidth="1"/>
    <col min="3" max="3" width="10.7109375" style="0" customWidth="1"/>
    <col min="4" max="4" width="11.421875" style="0" customWidth="1"/>
    <col min="5" max="5" width="11.7109375" style="0" customWidth="1"/>
    <col min="6" max="8" width="10.7109375" style="0" customWidth="1"/>
    <col min="9" max="9" width="11.421875" style="0" customWidth="1"/>
    <col min="10" max="10" width="12.28125" style="0" hidden="1" customWidth="1"/>
    <col min="11" max="11" width="10.7109375" style="0" hidden="1" customWidth="1"/>
    <col min="12" max="12" width="11.140625" style="0" hidden="1" customWidth="1"/>
  </cols>
  <sheetData>
    <row r="1" spans="1:13" ht="15" thickBot="1">
      <c r="A1" s="169" t="s">
        <v>38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ht="15" thickBot="1">
      <c r="A2" s="173" t="s">
        <v>37</v>
      </c>
      <c r="B2" s="173" t="s">
        <v>36</v>
      </c>
      <c r="C2" s="173" t="s">
        <v>35</v>
      </c>
      <c r="D2" s="176" t="s">
        <v>34</v>
      </c>
      <c r="E2" s="177"/>
      <c r="F2" s="177"/>
      <c r="G2" s="177"/>
      <c r="H2" s="177"/>
      <c r="I2" s="177"/>
      <c r="J2" s="177"/>
      <c r="K2" s="177"/>
      <c r="L2" s="177"/>
      <c r="M2" s="178"/>
    </row>
    <row r="3" spans="1:13" ht="72" thickBot="1">
      <c r="A3" s="174"/>
      <c r="B3" s="174"/>
      <c r="C3" s="175"/>
      <c r="D3" s="9" t="s">
        <v>33</v>
      </c>
      <c r="E3" s="9" t="s">
        <v>32</v>
      </c>
      <c r="F3" s="9" t="s">
        <v>31</v>
      </c>
      <c r="G3" s="9" t="s">
        <v>30</v>
      </c>
      <c r="H3" s="9" t="s">
        <v>29</v>
      </c>
      <c r="I3" s="9" t="s">
        <v>28</v>
      </c>
      <c r="J3" s="9" t="s">
        <v>27</v>
      </c>
      <c r="K3" s="9" t="s">
        <v>26</v>
      </c>
      <c r="L3" s="9" t="s">
        <v>25</v>
      </c>
      <c r="M3" s="10" t="s">
        <v>24</v>
      </c>
    </row>
    <row r="4" spans="1:13" ht="15" thickBot="1">
      <c r="A4" s="175"/>
      <c r="B4" s="175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>
        <v>6</v>
      </c>
      <c r="I4" s="9">
        <v>7</v>
      </c>
      <c r="J4" s="9">
        <v>8</v>
      </c>
      <c r="K4" s="9">
        <v>9</v>
      </c>
      <c r="L4" s="9">
        <v>10</v>
      </c>
      <c r="M4" s="11">
        <v>11</v>
      </c>
    </row>
    <row r="5" spans="1:13" ht="27">
      <c r="A5" s="69" t="s">
        <v>23</v>
      </c>
      <c r="B5" s="70">
        <v>20</v>
      </c>
      <c r="C5" s="71">
        <f>SUM(C6:C9)</f>
        <v>32206.020000000004</v>
      </c>
      <c r="D5" s="72"/>
      <c r="E5" s="72">
        <f>E6+E7+E9</f>
        <v>1819.4</v>
      </c>
      <c r="F5" s="72">
        <f>F6+F7+F9</f>
        <v>11818.400000000001</v>
      </c>
      <c r="G5" s="72">
        <f>G6+G7+G9</f>
        <v>3545.5200000000004</v>
      </c>
      <c r="H5" s="72">
        <f>H6+H7+H9</f>
        <v>111</v>
      </c>
      <c r="I5" s="72">
        <f>I6+I7+I9</f>
        <v>14911.7</v>
      </c>
      <c r="J5" s="70"/>
      <c r="K5" s="70"/>
      <c r="L5" s="70"/>
      <c r="M5" s="73"/>
    </row>
    <row r="6" spans="1:13" ht="27">
      <c r="A6" s="16" t="s">
        <v>22</v>
      </c>
      <c r="B6" s="17">
        <v>21</v>
      </c>
      <c r="C6" s="74">
        <f>'2013 1'!E25</f>
        <v>22326.920000000002</v>
      </c>
      <c r="D6" s="74"/>
      <c r="E6" s="74">
        <f>'2011 2'!E6*1.1</f>
        <v>1696.2</v>
      </c>
      <c r="F6" s="74">
        <f>'2011 2'!F6*1.1</f>
        <v>7779.200000000001</v>
      </c>
      <c r="G6" s="74">
        <f>F6*30%</f>
        <v>2333.76</v>
      </c>
      <c r="H6" s="74">
        <f>'2011 2'!H6</f>
        <v>62</v>
      </c>
      <c r="I6" s="74">
        <f>C6-E6-F6-G6-H6</f>
        <v>10455.76</v>
      </c>
      <c r="J6" s="17"/>
      <c r="K6" s="17"/>
      <c r="L6" s="17"/>
      <c r="M6" s="75"/>
    </row>
    <row r="7" spans="1:13" ht="14.25">
      <c r="A7" s="16" t="s">
        <v>21</v>
      </c>
      <c r="B7" s="17">
        <v>22</v>
      </c>
      <c r="C7" s="74">
        <f>'2013 1'!E26</f>
        <v>5269</v>
      </c>
      <c r="D7" s="74"/>
      <c r="E7" s="74">
        <f>'2012 2'!E7</f>
        <v>5.5</v>
      </c>
      <c r="F7" s="74">
        <f>'2012 2'!F7</f>
        <v>2308.9</v>
      </c>
      <c r="G7" s="74">
        <f>'2012 2'!G7</f>
        <v>692.67</v>
      </c>
      <c r="H7" s="74">
        <f>'2012 2'!H7</f>
        <v>41</v>
      </c>
      <c r="I7" s="74">
        <f>C7-E7-F7-G7-H7</f>
        <v>2220.93</v>
      </c>
      <c r="J7" s="17"/>
      <c r="K7" s="17"/>
      <c r="L7" s="17"/>
      <c r="M7" s="75"/>
    </row>
    <row r="8" spans="1:13" ht="41.25" hidden="1">
      <c r="A8" s="16" t="s">
        <v>20</v>
      </c>
      <c r="B8" s="17">
        <v>23</v>
      </c>
      <c r="C8" s="76"/>
      <c r="D8" s="77"/>
      <c r="E8" s="74"/>
      <c r="F8" s="74"/>
      <c r="G8" s="74"/>
      <c r="H8" s="74"/>
      <c r="I8" s="74"/>
      <c r="J8" s="76"/>
      <c r="K8" s="76"/>
      <c r="L8" s="76"/>
      <c r="M8" s="78"/>
    </row>
    <row r="9" spans="1:13" ht="27">
      <c r="A9" s="16" t="s">
        <v>19</v>
      </c>
      <c r="B9" s="17">
        <v>24</v>
      </c>
      <c r="C9" s="74">
        <f>'2013 1'!E28</f>
        <v>4610.1</v>
      </c>
      <c r="D9" s="74"/>
      <c r="E9" s="74">
        <f>'2011 2'!E9*1.1</f>
        <v>117.7</v>
      </c>
      <c r="F9" s="74">
        <f>'2011 2'!F9*1.1</f>
        <v>1730.3000000000002</v>
      </c>
      <c r="G9" s="74">
        <f>F9*30%</f>
        <v>519.09</v>
      </c>
      <c r="H9" s="74">
        <f>'2011 2'!H9</f>
        <v>8</v>
      </c>
      <c r="I9" s="74">
        <f>C9-E9-F9-G9-H9</f>
        <v>2235.01</v>
      </c>
      <c r="J9" s="17" t="s">
        <v>69</v>
      </c>
      <c r="K9" s="17"/>
      <c r="L9" s="17"/>
      <c r="M9" s="75"/>
    </row>
    <row r="10" spans="1:13" ht="14.25" hidden="1">
      <c r="A10" s="16" t="s">
        <v>18</v>
      </c>
      <c r="B10" s="17">
        <v>25</v>
      </c>
      <c r="C10" s="74"/>
      <c r="D10" s="74"/>
      <c r="E10" s="74"/>
      <c r="F10" s="74"/>
      <c r="G10" s="74"/>
      <c r="H10" s="74"/>
      <c r="I10" s="74"/>
      <c r="J10" s="17"/>
      <c r="K10" s="17"/>
      <c r="L10" s="17"/>
      <c r="M10" s="75"/>
    </row>
    <row r="11" spans="1:13" ht="27" hidden="1">
      <c r="A11" s="16" t="s">
        <v>17</v>
      </c>
      <c r="B11" s="17">
        <v>26</v>
      </c>
      <c r="C11" s="74"/>
      <c r="D11" s="74"/>
      <c r="E11" s="74"/>
      <c r="F11" s="74"/>
      <c r="G11" s="74"/>
      <c r="H11" s="74"/>
      <c r="I11" s="74"/>
      <c r="J11" s="17"/>
      <c r="K11" s="17"/>
      <c r="L11" s="17"/>
      <c r="M11" s="75"/>
    </row>
    <row r="12" spans="1:13" ht="14.25" hidden="1">
      <c r="A12" s="16" t="s">
        <v>16</v>
      </c>
      <c r="B12" s="17">
        <v>261</v>
      </c>
      <c r="C12" s="74"/>
      <c r="D12" s="74"/>
      <c r="E12" s="74"/>
      <c r="F12" s="74"/>
      <c r="G12" s="74"/>
      <c r="H12" s="74"/>
      <c r="I12" s="74"/>
      <c r="J12" s="17"/>
      <c r="K12" s="17"/>
      <c r="L12" s="17"/>
      <c r="M12" s="75"/>
    </row>
    <row r="13" spans="1:13" ht="14.25" hidden="1">
      <c r="A13" s="16" t="s">
        <v>15</v>
      </c>
      <c r="B13" s="17">
        <v>262</v>
      </c>
      <c r="C13" s="74"/>
      <c r="D13" s="74"/>
      <c r="E13" s="74"/>
      <c r="F13" s="74"/>
      <c r="G13" s="74"/>
      <c r="H13" s="74"/>
      <c r="I13" s="74"/>
      <c r="J13" s="17"/>
      <c r="K13" s="17"/>
      <c r="L13" s="17"/>
      <c r="M13" s="75"/>
    </row>
    <row r="14" spans="1:13" ht="14.25" hidden="1">
      <c r="A14" s="16" t="s">
        <v>14</v>
      </c>
      <c r="B14" s="17">
        <v>263</v>
      </c>
      <c r="C14" s="74"/>
      <c r="D14" s="74"/>
      <c r="E14" s="74"/>
      <c r="F14" s="74"/>
      <c r="G14" s="74"/>
      <c r="H14" s="74"/>
      <c r="I14" s="74"/>
      <c r="J14" s="17"/>
      <c r="K14" s="17"/>
      <c r="L14" s="17"/>
      <c r="M14" s="75"/>
    </row>
    <row r="15" spans="1:13" ht="14.25" hidden="1">
      <c r="A15" s="16" t="s">
        <v>13</v>
      </c>
      <c r="B15" s="17">
        <v>2631</v>
      </c>
      <c r="C15" s="74"/>
      <c r="D15" s="74"/>
      <c r="E15" s="74"/>
      <c r="F15" s="74"/>
      <c r="G15" s="74"/>
      <c r="H15" s="74"/>
      <c r="I15" s="74"/>
      <c r="J15" s="17"/>
      <c r="K15" s="17"/>
      <c r="L15" s="17"/>
      <c r="M15" s="75"/>
    </row>
    <row r="16" spans="1:13" ht="27" hidden="1">
      <c r="A16" s="16" t="s">
        <v>12</v>
      </c>
      <c r="B16" s="17">
        <v>2632</v>
      </c>
      <c r="C16" s="74"/>
      <c r="D16" s="74"/>
      <c r="E16" s="74"/>
      <c r="F16" s="74"/>
      <c r="G16" s="74"/>
      <c r="H16" s="74"/>
      <c r="I16" s="74"/>
      <c r="J16" s="17"/>
      <c r="K16" s="17"/>
      <c r="L16" s="17"/>
      <c r="M16" s="75"/>
    </row>
    <row r="17" spans="1:13" ht="14.25" hidden="1">
      <c r="A17" s="16" t="s">
        <v>11</v>
      </c>
      <c r="B17" s="17">
        <v>264</v>
      </c>
      <c r="C17" s="74"/>
      <c r="D17" s="74"/>
      <c r="E17" s="74"/>
      <c r="F17" s="74"/>
      <c r="G17" s="74"/>
      <c r="H17" s="74"/>
      <c r="I17" s="74"/>
      <c r="J17" s="17"/>
      <c r="K17" s="17"/>
      <c r="L17" s="17"/>
      <c r="M17" s="75"/>
    </row>
    <row r="18" spans="1:13" ht="14.25" hidden="1">
      <c r="A18" s="16" t="s">
        <v>10</v>
      </c>
      <c r="B18" s="17">
        <v>265</v>
      </c>
      <c r="C18" s="74"/>
      <c r="D18" s="74"/>
      <c r="E18" s="74"/>
      <c r="F18" s="74"/>
      <c r="G18" s="74"/>
      <c r="H18" s="74"/>
      <c r="I18" s="74"/>
      <c r="J18" s="17"/>
      <c r="K18" s="17"/>
      <c r="L18" s="17"/>
      <c r="M18" s="75"/>
    </row>
    <row r="19" spans="1:13" ht="14.25" hidden="1">
      <c r="A19" s="16" t="s">
        <v>9</v>
      </c>
      <c r="B19" s="17">
        <v>2651</v>
      </c>
      <c r="C19" s="74"/>
      <c r="D19" s="74"/>
      <c r="E19" s="74"/>
      <c r="F19" s="74"/>
      <c r="G19" s="74"/>
      <c r="H19" s="74"/>
      <c r="I19" s="74"/>
      <c r="J19" s="17"/>
      <c r="K19" s="17"/>
      <c r="L19" s="17"/>
      <c r="M19" s="75"/>
    </row>
    <row r="20" spans="1:13" ht="14.25" hidden="1">
      <c r="A20" s="16" t="s">
        <v>8</v>
      </c>
      <c r="B20" s="17">
        <v>266</v>
      </c>
      <c r="C20" s="74"/>
      <c r="D20" s="74"/>
      <c r="E20" s="74"/>
      <c r="F20" s="74"/>
      <c r="G20" s="74"/>
      <c r="H20" s="74"/>
      <c r="I20" s="74"/>
      <c r="J20" s="17"/>
      <c r="K20" s="17"/>
      <c r="L20" s="17"/>
      <c r="M20" s="75"/>
    </row>
    <row r="21" spans="1:13" ht="14.25" hidden="1">
      <c r="A21" s="16" t="s">
        <v>7</v>
      </c>
      <c r="B21" s="17">
        <v>2661</v>
      </c>
      <c r="C21" s="74"/>
      <c r="D21" s="74"/>
      <c r="E21" s="74"/>
      <c r="F21" s="74"/>
      <c r="G21" s="74"/>
      <c r="H21" s="74"/>
      <c r="I21" s="74"/>
      <c r="J21" s="17"/>
      <c r="K21" s="17"/>
      <c r="L21" s="17"/>
      <c r="M21" s="75"/>
    </row>
    <row r="22" spans="1:13" ht="14.25" hidden="1">
      <c r="A22" s="16" t="s">
        <v>6</v>
      </c>
      <c r="B22" s="17">
        <v>2662</v>
      </c>
      <c r="C22" s="74"/>
      <c r="D22" s="74"/>
      <c r="E22" s="74"/>
      <c r="F22" s="74"/>
      <c r="G22" s="74"/>
      <c r="H22" s="74"/>
      <c r="I22" s="74"/>
      <c r="J22" s="17"/>
      <c r="K22" s="17"/>
      <c r="L22" s="17"/>
      <c r="M22" s="75"/>
    </row>
    <row r="23" spans="1:13" ht="14.25" hidden="1">
      <c r="A23" s="16" t="s">
        <v>5</v>
      </c>
      <c r="B23" s="17">
        <v>267</v>
      </c>
      <c r="C23" s="74"/>
      <c r="D23" s="74"/>
      <c r="E23" s="74"/>
      <c r="F23" s="74"/>
      <c r="G23" s="74"/>
      <c r="H23" s="74"/>
      <c r="I23" s="74"/>
      <c r="J23" s="17"/>
      <c r="K23" s="17"/>
      <c r="L23" s="17"/>
      <c r="M23" s="75"/>
    </row>
    <row r="24" spans="1:13" ht="27" hidden="1">
      <c r="A24" s="16" t="s">
        <v>4</v>
      </c>
      <c r="B24" s="17">
        <v>27</v>
      </c>
      <c r="C24" s="74"/>
      <c r="D24" s="74"/>
      <c r="E24" s="74"/>
      <c r="F24" s="74"/>
      <c r="G24" s="74"/>
      <c r="H24" s="74"/>
      <c r="I24" s="74"/>
      <c r="J24" s="17"/>
      <c r="K24" s="17"/>
      <c r="L24" s="17"/>
      <c r="M24" s="75"/>
    </row>
    <row r="25" spans="1:13" ht="27" hidden="1">
      <c r="A25" s="16" t="s">
        <v>3</v>
      </c>
      <c r="B25" s="17">
        <v>28</v>
      </c>
      <c r="C25" s="74"/>
      <c r="D25" s="74"/>
      <c r="E25" s="74"/>
      <c r="F25" s="74"/>
      <c r="G25" s="74"/>
      <c r="H25" s="74"/>
      <c r="I25" s="74"/>
      <c r="J25" s="17"/>
      <c r="K25" s="17"/>
      <c r="L25" s="17"/>
      <c r="M25" s="75"/>
    </row>
    <row r="26" spans="1:13" ht="27">
      <c r="A26" s="16" t="s">
        <v>2</v>
      </c>
      <c r="B26" s="17">
        <v>30</v>
      </c>
      <c r="C26" s="74">
        <f>'2013 1'!E45</f>
        <v>64200</v>
      </c>
      <c r="D26" s="74"/>
      <c r="E26" s="74">
        <f>11951-3743</f>
        <v>8208</v>
      </c>
      <c r="F26" s="74">
        <f>55101-10695-3450</f>
        <v>40956</v>
      </c>
      <c r="G26" s="74">
        <f>F26*30%</f>
        <v>12286.8</v>
      </c>
      <c r="H26" s="74">
        <f>'2011 2'!H26-69</f>
        <v>916</v>
      </c>
      <c r="I26" s="74">
        <f>C26-E26-F26-G26-H26</f>
        <v>1833.2000000000007</v>
      </c>
      <c r="J26" s="74"/>
      <c r="K26" s="74"/>
      <c r="L26" s="74"/>
      <c r="M26" s="79"/>
    </row>
    <row r="27" spans="1:13" ht="15" thickBot="1">
      <c r="A27" s="26" t="s">
        <v>1</v>
      </c>
      <c r="B27" s="27">
        <v>40</v>
      </c>
      <c r="C27" s="80">
        <f>'2013 1'!E46</f>
        <v>1095</v>
      </c>
      <c r="D27" s="80"/>
      <c r="E27" s="80"/>
      <c r="F27" s="80"/>
      <c r="G27" s="80"/>
      <c r="H27" s="80"/>
      <c r="I27" s="80"/>
      <c r="J27" s="80">
        <v>0</v>
      </c>
      <c r="K27" s="80">
        <v>0</v>
      </c>
      <c r="L27" s="80">
        <v>0</v>
      </c>
      <c r="M27" s="81">
        <f>C27-J27-K27-L27</f>
        <v>1095</v>
      </c>
    </row>
    <row r="28" spans="1:13" ht="15" thickBot="1">
      <c r="A28" s="31" t="s">
        <v>0</v>
      </c>
      <c r="B28" s="32">
        <v>50</v>
      </c>
      <c r="C28" s="82">
        <f>SUM(C26:C27)</f>
        <v>65295</v>
      </c>
      <c r="D28" s="82"/>
      <c r="E28" s="82">
        <f aca="true" t="shared" si="0" ref="E28:M28">SUM(E26:E27)</f>
        <v>8208</v>
      </c>
      <c r="F28" s="82">
        <f t="shared" si="0"/>
        <v>40956</v>
      </c>
      <c r="G28" s="82">
        <f t="shared" si="0"/>
        <v>12286.8</v>
      </c>
      <c r="H28" s="82">
        <f t="shared" si="0"/>
        <v>916</v>
      </c>
      <c r="I28" s="83">
        <f t="shared" si="0"/>
        <v>1833.2000000000007</v>
      </c>
      <c r="J28" s="83">
        <f t="shared" si="0"/>
        <v>0</v>
      </c>
      <c r="K28" s="83">
        <f t="shared" si="0"/>
        <v>0</v>
      </c>
      <c r="L28" s="83">
        <f t="shared" si="0"/>
        <v>0</v>
      </c>
      <c r="M28" s="84">
        <f t="shared" si="0"/>
        <v>1095</v>
      </c>
    </row>
    <row r="29" spans="3:13" ht="14.25"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</row>
    <row r="31" spans="1:13" ht="18">
      <c r="A31" s="172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</row>
  </sheetData>
  <sheetProtection/>
  <mergeCells count="6">
    <mergeCell ref="A1:M1"/>
    <mergeCell ref="A31:M31"/>
    <mergeCell ref="A2:A4"/>
    <mergeCell ref="B2:B4"/>
    <mergeCell ref="C2:C3"/>
    <mergeCell ref="D2:M2"/>
  </mergeCells>
  <printOptions/>
  <pageMargins left="0.7" right="0.7" top="0.38" bottom="0.38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ТМТП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TimchenkoDB</dc:creator>
  <cp:keywords/>
  <dc:description/>
  <cp:lastModifiedBy>lvydrina</cp:lastModifiedBy>
  <cp:lastPrinted>2012-04-26T07:28:36Z</cp:lastPrinted>
  <dcterms:created xsi:type="dcterms:W3CDTF">2011-07-28T10:38:33Z</dcterms:created>
  <dcterms:modified xsi:type="dcterms:W3CDTF">2012-04-26T12:36:01Z</dcterms:modified>
  <cp:category/>
  <cp:version/>
  <cp:contentType/>
  <cp:contentStatus/>
</cp:coreProperties>
</file>