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165" windowWidth="13275" windowHeight="10890" tabRatio="712" firstSheet="4" activeTab="4"/>
  </bookViews>
  <sheets>
    <sheet name="Форма 1" sheetId="1" state="hidden" r:id="rId1"/>
    <sheet name="Форма 2" sheetId="2" state="hidden" r:id="rId2"/>
    <sheet name="Форма2" sheetId="3" state="hidden" r:id="rId3"/>
    <sheet name="Форма факт 13" sheetId="4" state="hidden" r:id="rId4"/>
    <sheet name="Форма 3" sheetId="5" r:id="rId5"/>
    <sheet name="Форма 4" sheetId="6" r:id="rId6"/>
    <sheet name="Форма 5" sheetId="7" r:id="rId7"/>
    <sheet name="Форма 6" sheetId="8" state="hidden" r:id="rId8"/>
    <sheet name="Форма 7" sheetId="9" state="hidden" r:id="rId9"/>
    <sheet name="Форма 8" sheetId="10" state="hidden" r:id="rId10"/>
    <sheet name="Форма 9" sheetId="11" state="hidden" r:id="rId11"/>
    <sheet name="Форма 10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Titles" localSheetId="3">'Форма факт 13'!$17:$17</definedName>
  </definedNames>
  <calcPr fullCalcOnLoad="1"/>
</workbook>
</file>

<file path=xl/sharedStrings.xml><?xml version="1.0" encoding="utf-8"?>
<sst xmlns="http://schemas.openxmlformats.org/spreadsheetml/2006/main" count="665" uniqueCount="332">
  <si>
    <t>Себестоимость производимых товаров (оказываемых услуг) по регулируемому виду деятельности, в т.ч.:</t>
  </si>
  <si>
    <t>Наименование организации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</si>
  <si>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</si>
  <si>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</si>
  <si>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</si>
  <si>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</si>
  <si>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</si>
  <si>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</si>
  <si>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тыс. руб.</t>
  </si>
  <si>
    <t>2.3.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</si>
  <si>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</si>
  <si>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</si>
  <si>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</si>
  <si>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</si>
  <si>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</si>
  <si>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</si>
  <si>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2.6.</t>
  </si>
  <si>
    <t>2.7.</t>
  </si>
  <si>
    <t>2.8.</t>
  </si>
  <si>
    <t>2.9.</t>
  </si>
  <si>
    <t xml:space="preserve">Присоединенная нагрузка </t>
  </si>
  <si>
    <t>тыс. Гкал</t>
  </si>
  <si>
    <t>шт</t>
  </si>
  <si>
    <t>Среднесписочная численность основного производственного персонала</t>
  </si>
  <si>
    <t>человек</t>
  </si>
  <si>
    <t>5.1.</t>
  </si>
  <si>
    <t>5.2.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</si>
  <si>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</si>
  <si>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</si>
  <si>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</si>
  <si>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</si>
  <si>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</si>
  <si>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</si>
  <si>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>4.</t>
  </si>
  <si>
    <t>5.</t>
  </si>
  <si>
    <t>Изменение стоимости основных фондов</t>
  </si>
  <si>
    <t>6.</t>
  </si>
  <si>
    <t>7.</t>
  </si>
  <si>
    <t>8.</t>
  </si>
  <si>
    <t>Чистая прибыль от регулируемого вида деятельности, в т.ч.:</t>
  </si>
  <si>
    <t xml:space="preserve"> в т.ч. по каждому виду топлива:</t>
  </si>
  <si>
    <t>расходы на топливо</t>
  </si>
  <si>
    <t>9.</t>
  </si>
  <si>
    <t>10.</t>
  </si>
  <si>
    <t>11.</t>
  </si>
  <si>
    <t>12.</t>
  </si>
  <si>
    <t>13.</t>
  </si>
  <si>
    <t>14.</t>
  </si>
  <si>
    <t>15.</t>
  </si>
  <si>
    <t>ГУП НАО "Нарьян Марская электростанция"</t>
  </si>
  <si>
    <t xml:space="preserve"> - теплоэнергия</t>
  </si>
  <si>
    <t xml:space="preserve"> - электроэнергия</t>
  </si>
  <si>
    <t>Выручка от регулируемой деятельности:</t>
  </si>
  <si>
    <t xml:space="preserve"> а) объем приобретения </t>
  </si>
  <si>
    <t xml:space="preserve"> б) цена за 1 единицу измерения</t>
  </si>
  <si>
    <t>Дизтопливо</t>
  </si>
  <si>
    <t>Газ</t>
  </si>
  <si>
    <t xml:space="preserve">Установленная мощность </t>
  </si>
  <si>
    <t>тонн</t>
  </si>
  <si>
    <t>руб/т</t>
  </si>
  <si>
    <t>тыс. кВт</t>
  </si>
  <si>
    <t>Объем энергии, отпускаемой потребителям, в т.ч.:</t>
  </si>
  <si>
    <t>Объём потерь энергии при передаче по сетям</t>
  </si>
  <si>
    <t>Объем отпускаемой в сеть энергии</t>
  </si>
  <si>
    <t xml:space="preserve">Объем вырабатываемой энергии </t>
  </si>
  <si>
    <t>166001 г. Нарьян-Мар ул. 60 лет Октября д. 37</t>
  </si>
  <si>
    <t>Удельный расход условного топлива на единицу энергии, отпускаемой в сеть</t>
  </si>
  <si>
    <t>-</t>
  </si>
  <si>
    <t xml:space="preserve">общепроизводственные (цеховые) расходы: </t>
  </si>
  <si>
    <t>общехозяйственные (управленческие) расходы:</t>
  </si>
  <si>
    <t>Количество трансформаторных подстанций</t>
  </si>
  <si>
    <t>Гкал</t>
  </si>
  <si>
    <t>МВт</t>
  </si>
  <si>
    <t>Стоимость основных фондов на конец периода</t>
  </si>
  <si>
    <t>Стоимость основных фондов на начало периода</t>
  </si>
  <si>
    <t xml:space="preserve"> - теплоэнергия(по нормативу)</t>
  </si>
  <si>
    <t xml:space="preserve"> - электроэнергия(по приборам учета)</t>
  </si>
  <si>
    <t>Количество котельных</t>
  </si>
  <si>
    <t>т. у.т./ тыс.кВт</t>
  </si>
  <si>
    <t>кВт</t>
  </si>
  <si>
    <t xml:space="preserve"> - технологическое присоединение</t>
  </si>
  <si>
    <t>Налоги (за исключением налога на прибыль)</t>
  </si>
  <si>
    <t>т у.т./Гкал</t>
  </si>
  <si>
    <t>ГУП НАО "Нарьян-Марская электростанция"</t>
  </si>
  <si>
    <t>х</t>
  </si>
  <si>
    <t>отсутсвует</t>
  </si>
  <si>
    <t>ед. на км</t>
  </si>
  <si>
    <t>%</t>
  </si>
  <si>
    <t>2013 год (факт)</t>
  </si>
  <si>
    <t xml:space="preserve">Форма 3. Информация об основных показателях финансово-хозяйственной </t>
  </si>
  <si>
    <t>к Приказу УГРЦТ НАО</t>
  </si>
  <si>
    <t>Отчетный период</t>
  </si>
  <si>
    <t>№ 11 от 03.04.2014</t>
  </si>
  <si>
    <t xml:space="preserve"> </t>
  </si>
  <si>
    <t>Количество аварий на тепловых сетях</t>
  </si>
  <si>
    <t>Количество аварий на источниках тепловой энергии</t>
  </si>
  <si>
    <t xml:space="preserve">Показатели надежности и качества, установленные в соответствии с законодательством Российской Федерации </t>
  </si>
  <si>
    <t>Форма  6. Информация о наличии (отсутствии) технической                                возможности подключения  (технологического присоединения)                                        к системе теплоснабжения, а так же о регистрации и ходе                                         реализации заявок на подключение (технологическое присоединение)                                   к системе теплоснабжения</t>
  </si>
  <si>
    <t>Доля потребителей исполненных в срок договоров в срок о подключении(технологическом присоединении)</t>
  </si>
  <si>
    <t>Средняя продолжительность рассмотрения заявок на подключение (технологическое присоединение)</t>
  </si>
  <si>
    <t>день</t>
  </si>
  <si>
    <t>Количество поданныхзаявок на подключение(технологическое присоединение) к системе теплоснабжения в течение квартала</t>
  </si>
  <si>
    <t>Количество исполненных заявок на подключение(технологическое присоединение) к системе теплоснабжения в течение квартала</t>
  </si>
  <si>
    <t>Резерв мощности системы теплоснабжения в течение квартала</t>
  </si>
  <si>
    <t>Форма 4. Информация об основных потребительских характеристиках регулируемых товаров и услуг регулирумой организации</t>
  </si>
  <si>
    <t>1.Общая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</si>
  <si>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</si>
  <si>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Государственное унитарное предприятие Ненецкого автономного округа «Нарьян-Марская электростанция»</t>
  </si>
  <si>
    <t>Фамилия, имя и отчество руководителя регулируемой организации</t>
  </si>
  <si>
    <t>Осинин Михаил Александрович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</si>
  <si>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</si>
  <si>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№1028301647241, 28.10.2002год, Инспекция ИМНС РФ по НАО</t>
  </si>
  <si>
    <t>Почтовый адрес регулируемой организации</t>
  </si>
  <si>
    <t>166001, НАО, г. Нарьян-Мар, ул. 60 лет Октября, д. 37</t>
  </si>
  <si>
    <t>Адрес фактического местонахождения органов управления регулируемой организации</t>
  </si>
  <si>
    <t>Контактные телефоны</t>
  </si>
  <si>
    <t>тел. (81853)4-31-83</t>
  </si>
  <si>
    <t>Официальный сайт регулируемой организации в сети «Интернет»</t>
  </si>
  <si>
    <t>http://nm-energy.ru/</t>
  </si>
  <si>
    <t>Адрес электронной почты</t>
  </si>
  <si>
    <t>e-mail: nmelst1@mail.ru</t>
  </si>
  <si>
    <t>Режим работы регулируемой организации, в том числе абонентских отделов, сбытовых подразделений и диспетчерских служб</t>
  </si>
  <si>
    <t>Понедельник-пятница с 8.00-17.00</t>
  </si>
  <si>
    <t>Абонентский отдел: Понедельник рабочий неприёмный день, приемные дни вторник – четверг с 13.00-17.00, пятница 8.00-12.00</t>
  </si>
  <si>
    <t>Выходные дни: суббота, воскресенье.</t>
  </si>
  <si>
    <t>Диспетчерская служба круглосуточно, тел. (81853) 4-25-22</t>
  </si>
  <si>
    <t>Регулируемый вид деятельности</t>
  </si>
  <si>
    <t>Тепловая энергия, теплоноситель, горячая вода в открытых системах теплоснабжения(горячего водоснабжения)</t>
  </si>
  <si>
    <t>Протяженность магистральных сетей (в однотрубном исчислении) (километров)</t>
  </si>
  <si>
    <t>нет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</si>
  <si>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</si>
  <si>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</si>
  <si>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</si>
  <si>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</si>
  <si>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1, мощность 0,52 Гкал/ч</t>
  </si>
  <si>
    <t>Количество центральных тепловых пунктов (штук)</t>
  </si>
  <si>
    <t>Форма № 1</t>
  </si>
  <si>
    <t>2. Информация о тарифах на тепловую энергию, теплоноситель,</t>
  </si>
  <si>
    <t>горячую воду в открытой системе теплоснабжения</t>
  </si>
  <si>
    <t>(горячего водоснабжения)</t>
  </si>
  <si>
    <t>Наименование органа регулирования, принявшего решение об утверждении тарифа на тепловую энергию, теплоноситель, горячую воду в открытой системе теплоснабжения (горячего водоснабжения)</t>
  </si>
  <si>
    <t>Управление по государственному регулированию цен (тарифов) Ненецкого автономного округа</t>
  </si>
  <si>
    <t>Реквизиты (дата, номер) решения об утверждении тарифа на тепловую энергию, теплоноситель, горячую воду в открытой системе теплоснабжения (горячего водоснабжения)</t>
  </si>
  <si>
    <t>Приказ УГРЦТ НАО от 20.12.2013 № 82 «Об установлении тарифов в сфере теплоснабжения для ГУП НАО «Нарьян-Марская электростанция»</t>
  </si>
  <si>
    <t>Срок действия установленных тарифов на тепловую энергию, теплоноситель, горячую воду в открытой системе теплоснабжения (горячего водоснабжения)</t>
  </si>
  <si>
    <t>с 01.01.2014 по 30.06.2014</t>
  </si>
  <si>
    <t>с 01.07.2014 по 31.12.2014</t>
  </si>
  <si>
    <t>Величина установленного тарифа на тепловую энергию, руб./Гкал</t>
  </si>
  <si>
    <t>Население (с учетом НДС)</t>
  </si>
  <si>
    <t>Прочие потребители, оплачивающие производство и передачу тепловой энергии (без учета НДС)</t>
  </si>
  <si>
    <t>2 400,00</t>
  </si>
  <si>
    <t>Величина установленного тарифа на теплоноситель, руб./куб. м</t>
  </si>
  <si>
    <t>Прочие потребители (без учета НДС)</t>
  </si>
  <si>
    <t>Величина установленного тарифа на горячую воду в открытой системе теплоснабжения (горячего водоснабжения), руб./куб.м</t>
  </si>
  <si>
    <t>одноставочный тариф</t>
  </si>
  <si>
    <t xml:space="preserve"> - компонент на теплоноситель</t>
  </si>
  <si>
    <t xml:space="preserve"> - компонент на тепловую энергию</t>
  </si>
  <si>
    <t>Источник официального опубликования решения об установлении тарифа на тепловую энергию, теплоноситель, горячую воду в открытой системе теплоснабжения (горячего водоснабжения)</t>
  </si>
  <si>
    <t>Сборник нормативно-правовых актов Ненецкого автономного округа от 20.12.2013 № 59</t>
  </si>
  <si>
    <t>Форма № 2</t>
  </si>
  <si>
    <t>деятельности регулируемой организации включая структуру основных</t>
  </si>
  <si>
    <t>производственных затрат (в части регулируемых видов деятельности)</t>
  </si>
  <si>
    <t>Наименование организации:</t>
  </si>
  <si>
    <t>Местонахождение (адрес) организации</t>
  </si>
  <si>
    <t>Форма № 4</t>
  </si>
  <si>
    <t>Форма № 3</t>
  </si>
  <si>
    <r>
      <t xml:space="preserve"> тыс. 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</si>
  <si>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</si>
  <si>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</si>
  <si>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t>Приложение № 6</t>
  </si>
  <si>
    <t>Форма 5. Информация об инвестиционных программах</t>
  </si>
  <si>
    <t>регулируемой организации и отчетах об их реализации*</t>
  </si>
  <si>
    <t>ИНН</t>
  </si>
  <si>
    <t>КПП</t>
  </si>
  <si>
    <t>Наименование и 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</si>
  <si>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</si>
  <si>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полномочия), и  наименовании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</si>
  <si>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</si>
  <si>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</si>
  <si>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Наименование установленного тарифа</t>
  </si>
  <si>
    <t>Величина установленной цены (тарифа)</t>
  </si>
  <si>
    <t>Реквизиты (дата и номер) решения об установлении цен (тарифов)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</si>
  <si>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</si>
  <si>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</si>
  <si>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</si>
  <si>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</si>
  <si>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</si>
  <si>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 (одноставочный тариф)</t>
  </si>
  <si>
    <t>6.1.</t>
  </si>
  <si>
    <t>Компонент на теплоноситель, руб./куб. м</t>
  </si>
  <si>
    <t>6.2.</t>
  </si>
  <si>
    <t>Компонент на тепловую энергию, руб./Гкал</t>
  </si>
  <si>
    <t>Наименование органа регулирования, принявшего решение об установлении цен (тарифов)</t>
  </si>
  <si>
    <t>Срок действия цены (тарифа)</t>
  </si>
  <si>
    <t>Источник официального опубликования решения</t>
  </si>
  <si>
    <t>Форма 2. Информация о ценах (тарифах) на регулируемые товары (услуги) на 2014 год*</t>
  </si>
  <si>
    <t xml:space="preserve">*раскрывается регулируемой организацией не позднее 30 календарных дней со дня принятия соответствующего </t>
  </si>
  <si>
    <t>решения об установлении цен (тарифов) на очередной расчетный период регулирования</t>
  </si>
  <si>
    <t>2581,84 / 2832</t>
  </si>
  <si>
    <t>с 01.01.2014 по 30.06.2014 / с 01.07.2014 по 31.12.2014</t>
  </si>
  <si>
    <t>1,42 / 1,56</t>
  </si>
  <si>
    <t>--</t>
  </si>
  <si>
    <t>130,29 / 142,92</t>
  </si>
  <si>
    <t>1,2 / 1,32</t>
  </si>
  <si>
    <t>2188 / 2400</t>
  </si>
  <si>
    <t>план 2014</t>
  </si>
  <si>
    <t>План 2014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</si>
  <si>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</si>
  <si>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Форма 7. Информация об условиях, на которых</t>
  </si>
  <si>
    <t>осуществляется поставка регулируемых товаров</t>
  </si>
  <si>
    <t>(оказание регулируемых услуг)*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</si>
  <si>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</si>
  <si>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№ 5</t>
  </si>
  <si>
    <t>Возможность технологического присоединения к системе теплоснабжения ГУП НАО "Нарьян-Марская электростанция" отсутствует</t>
  </si>
  <si>
    <t>Форма № 7</t>
  </si>
  <si>
    <t>Форма 8. Информация о порядке выполнения</t>
  </si>
  <si>
    <t>технологических, технических и других мероприятий,</t>
  </si>
  <si>
    <t xml:space="preserve">связанных с подключением (технологическим </t>
  </si>
  <si>
    <t>присоединением) к системе теплоснабжения*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</si>
  <si>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</si>
  <si>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</si>
  <si>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</si>
  <si>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</si>
  <si>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Форма № 8</t>
  </si>
  <si>
    <t>Форма 9. Информация о способах приобретения,</t>
  </si>
  <si>
    <t>стоимости и объемах товаров, необходимых для</t>
  </si>
  <si>
    <t>производства регулируемых товаров и (или) оказания</t>
  </si>
  <si>
    <t>регулируемых услуг регулируемой организацией*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</si>
  <si>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</si>
  <si>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</si>
  <si>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</si>
  <si>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Форма 10. Информация о предложении регулируемой</t>
  </si>
  <si>
    <t>организации об установлении цен (тарифов)</t>
  </si>
  <si>
    <t>Предлагаемый метод регулирования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</si>
  <si>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</si>
  <si>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</si>
  <si>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</si>
  <si>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</si>
  <si>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</si>
  <si>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</si>
  <si>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Экономически обоснованных расходов</t>
  </si>
  <si>
    <t>Форма № 10</t>
  </si>
  <si>
    <t xml:space="preserve">в сфере теплоснабжения </t>
  </si>
  <si>
    <t>http://nm-energy.ru/index.php?id=33</t>
  </si>
  <si>
    <t>Федеральные законамы 223 ФЗ, 94 ФЗ (44 ФЗ), Положение "О порядке проведения регламентированных закупок товаров, работ, услуг для нужд ГУП НАО "Нарьян-Марской электростанции""</t>
  </si>
  <si>
    <t>http://nm-energy.ru/index.php?id=48</t>
  </si>
  <si>
    <t>деятельности регулируемой организации</t>
  </si>
  <si>
    <t>включая структуру основных производственных затрат (в части регулируемых видов деятельности)</t>
  </si>
  <si>
    <t>ИНН/КПП</t>
  </si>
  <si>
    <t>8300010188/298301001</t>
  </si>
  <si>
    <t>Адрес организации</t>
  </si>
  <si>
    <t>2016 год</t>
  </si>
  <si>
    <t>да</t>
  </si>
  <si>
    <t>Выручка от регулируемой деятельности с разбивкой по видам деятельности</t>
  </si>
  <si>
    <t>Себестоимость производимых товаров (оказываемых услуг) по регулируемому виду деятельности, включая:</t>
  </si>
  <si>
    <t>тыс.  руб.</t>
  </si>
  <si>
    <t>расходы на покупаемую тепловую энергию (мощность), теплоноситель</t>
  </si>
  <si>
    <t>расходы на топливо,</t>
  </si>
  <si>
    <t xml:space="preserve">в том числе по каждому виду топлива: </t>
  </si>
  <si>
    <t>цена за 1 единицу измерения</t>
  </si>
  <si>
    <t>руб./т, м3</t>
  </si>
  <si>
    <t>объем приобретения</t>
  </si>
  <si>
    <t>т, м3</t>
  </si>
  <si>
    <t xml:space="preserve">стоимость доставки </t>
  </si>
  <si>
    <t>способ приобретения</t>
  </si>
  <si>
    <t xml:space="preserve"> расходы на покупаемую электрическую энергию (мощность), используемую в технологическом процессе, в том числе: </t>
  </si>
  <si>
    <t>средневзвешенная стоимость 1 кВт·ч</t>
  </si>
  <si>
    <t>руб./кВт.ч</t>
  </si>
  <si>
    <t>объем приобретения электрической энергии</t>
  </si>
  <si>
    <t>тыс. кВт.ч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</si>
  <si>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</si>
  <si>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</si>
  <si>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</si>
  <si>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</si>
  <si>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</si>
  <si>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</si>
  <si>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2.10.</t>
  </si>
  <si>
    <t>общепроизводственные расходы, в том числе отнесенные к ним расходы на текущий и капитальный ремонт</t>
  </si>
  <si>
    <t>2.11.</t>
  </si>
  <si>
    <t>общехозяйственные расходы, в том числе отнесенные к ним расходы на текущий и капитальный ремонт (за исключением расходов на оплату труда)</t>
  </si>
  <si>
    <t>2.12.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</si>
  <si>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</si>
  <si>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2.13.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</si>
  <si>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</si>
  <si>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Изменение стоимости основных фондов, в том числе за счет их ввода в эксплуатацию (вывода из эксплуатации), а также стоимости их переоценки </t>
  </si>
  <si>
    <t>3.1.</t>
  </si>
  <si>
    <t>стоимость основных фондов на начало периода</t>
  </si>
  <si>
    <t>3.2.</t>
  </si>
  <si>
    <t>ввод в из эксплуатацию основных фондов</t>
  </si>
  <si>
    <t>3.3.</t>
  </si>
  <si>
    <t>вывод из эксплуатации основных фондов</t>
  </si>
  <si>
    <t>3.4.</t>
  </si>
  <si>
    <t>стоимость основных фондов на конец периода</t>
  </si>
  <si>
    <t xml:space="preserve">Валовая прибыль (убытки) от реализации товаров и оказания услуг по регулируемому виду деятельности 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</si>
  <si>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</si>
  <si>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 xml:space="preserve"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</t>
  </si>
  <si>
    <t>Гкал/ ч</t>
  </si>
  <si>
    <t xml:space="preserve">Тепловая нагрузка по договорам, заключенным в рамках осуществления регулируемых видов деятельности </t>
  </si>
  <si>
    <t>Гкал/ч</t>
  </si>
  <si>
    <t>Объем вырабатываемой регулируемой организацией тепловой энергии в рамках осуществления регулируемых видов деятельности</t>
  </si>
  <si>
    <t xml:space="preserve">Объем приобретаемой регулируемой организацией тепловой энергии в рамках осуществления регулируемых видов деятельности </t>
  </si>
  <si>
    <t>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определенный:</t>
  </si>
  <si>
    <t>по приборам учета</t>
  </si>
  <si>
    <t>расчетным путем (нормативам потребления коммунальных услуг)</t>
  </si>
  <si>
    <t>10.1.</t>
  </si>
  <si>
    <t>объем тепловой энергии, отпускаемой потребителям на отопление</t>
  </si>
  <si>
    <t>10.2.</t>
  </si>
  <si>
    <t>объем тепловой энергии, отпускаемой потребителям на горячее водоснабжение</t>
  </si>
  <si>
    <t>Нормативы технологических потерь при передаче тепловой энергии, теплоносителя по тепловым сетям, утвержденных уполномоченным органом (в части, относящейся к сторонним потребителям)</t>
  </si>
  <si>
    <t>11.1.</t>
  </si>
  <si>
    <t>потери и затраты теплоносителя</t>
  </si>
  <si>
    <t>куб. м</t>
  </si>
  <si>
    <t>11.2.</t>
  </si>
  <si>
    <t>потери тепловой энергии</t>
  </si>
  <si>
    <t xml:space="preserve">Фактический объем потерь при передаче тепловой энергии </t>
  </si>
  <si>
    <t>Среднесписочная численность основного производственного персонала, относимого на регулируемый вид деятельности</t>
  </si>
  <si>
    <t>Среднесписочная численность административно-управленческого персонала, относимого на регулируемый вид деятельности</t>
  </si>
  <si>
    <t xml:space="preserve"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</t>
  </si>
  <si>
    <t>кг у. т./Гкал</t>
  </si>
  <si>
    <t>16.</t>
  </si>
  <si>
    <t xml:space="preserve"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</si>
  <si>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тыс. кВт·ч/Гкал</t>
  </si>
  <si>
    <t>17.</t>
  </si>
  <si>
    <t xml:space="preserve"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</si>
  <si>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куб. м/Гкал</t>
  </si>
  <si>
    <t>18.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</si>
  <si>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</si>
  <si>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газ 5 категория (трубопровод)</t>
  </si>
  <si>
    <t>2015 год (факт)</t>
  </si>
  <si>
    <t>2015  год факт</t>
  </si>
  <si>
    <t>факт 2015</t>
  </si>
  <si>
    <t xml:space="preserve">Инвестиционная программа организации, осуществляющей регулируемые виды деятельности в сфере теплоснабжения отсутствует
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</si>
</sst>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  <numFmt numFmtId="193" formatCode="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"/>
    <numFmt numFmtId="200" formatCode="0.0"/>
    <numFmt numFmtId="201" formatCode="#,##0.000"/>
    <numFmt numFmtId="202" formatCode="#,##0.0000"/>
    <numFmt numFmtId="203" formatCode="#,##0.00000"/>
    <numFmt numFmtId="204" formatCode="#,##0.0"/>
    <numFmt numFmtId="205" formatCode="#,##0.00000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rgb="FF00000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1"/>
      <name val="Times New Roman"/>
      <family val="1"/>
    </font>
    <font>
      <sz val="12"/>
      <color rgb="FF000001"/>
      <name val="Times New Roman"/>
      <family val="1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201" fontId="1" fillId="0" borderId="10" xfId="0" applyNumberFormat="1" applyFont="1" applyBorder="1" applyAlignment="1">
      <alignment wrapText="1"/>
    </xf>
    <xf numFmtId="203" fontId="1" fillId="0" borderId="10" xfId="0" applyNumberFormat="1" applyFont="1" applyBorder="1" applyAlignment="1">
      <alignment wrapText="1"/>
    </xf>
    <xf numFmtId="20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6" fontId="1" fillId="0" borderId="10" xfId="0" applyNumberFormat="1" applyFont="1" applyBorder="1" applyAlignment="1">
      <alignment vertical="top" wrapText="1"/>
    </xf>
    <xf numFmtId="201" fontId="52" fillId="0" borderId="10" xfId="0" applyNumberFormat="1" applyFont="1" applyBorder="1" applyAlignment="1">
      <alignment wrapText="1"/>
    </xf>
    <xf numFmtId="203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201" fontId="1" fillId="33" borderId="10" xfId="0" applyNumberFormat="1" applyFont="1" applyFill="1" applyBorder="1" applyAlignment="1">
      <alignment wrapText="1"/>
    </xf>
    <xf numFmtId="201" fontId="1" fillId="0" borderId="10" xfId="0" applyNumberFormat="1" applyFont="1" applyBorder="1" applyAlignment="1">
      <alignment horizontal="right" wrapText="1"/>
    </xf>
    <xf numFmtId="49" fontId="1" fillId="33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01" fontId="1" fillId="0" borderId="12" xfId="0" applyNumberFormat="1" applyFont="1" applyBorder="1" applyAlignment="1">
      <alignment wrapText="1"/>
    </xf>
    <xf numFmtId="201" fontId="1" fillId="0" borderId="13" xfId="0" applyNumberFormat="1" applyFont="1" applyBorder="1" applyAlignment="1">
      <alignment wrapText="1"/>
    </xf>
    <xf numFmtId="201" fontId="52" fillId="33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wrapText="1"/>
    </xf>
    <xf numFmtId="0" fontId="1" fillId="0" borderId="0" xfId="54" applyFont="1" applyAlignment="1">
      <alignment horizontal="right"/>
      <protection/>
    </xf>
    <xf numFmtId="0" fontId="3" fillId="0" borderId="0" xfId="54" applyFont="1" applyAlignment="1">
      <alignment vertical="justify" wrapText="1"/>
      <protection/>
    </xf>
    <xf numFmtId="0" fontId="3" fillId="0" borderId="0" xfId="54" applyFont="1" applyAlignment="1">
      <alignment horizontal="center" vertical="justify" wrapText="1"/>
      <protection/>
    </xf>
    <xf numFmtId="0" fontId="1" fillId="0" borderId="0" xfId="54" applyFont="1" applyAlignment="1">
      <alignment vertical="justify" wrapText="1"/>
      <protection/>
    </xf>
    <xf numFmtId="0" fontId="1" fillId="0" borderId="0" xfId="54" applyFont="1" applyAlignment="1">
      <alignment/>
      <protection/>
    </xf>
    <xf numFmtId="0" fontId="1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 indent="1"/>
    </xf>
    <xf numFmtId="0" fontId="54" fillId="0" borderId="15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54" fillId="0" borderId="17" xfId="0" applyFont="1" applyBorder="1" applyAlignment="1">
      <alignment horizontal="left" vertical="top" wrapText="1" indent="1"/>
    </xf>
    <xf numFmtId="0" fontId="55" fillId="0" borderId="17" xfId="0" applyFont="1" applyBorder="1" applyAlignment="1">
      <alignment horizontal="left" vertical="top" wrapText="1" indent="1"/>
    </xf>
    <xf numFmtId="0" fontId="55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55" fillId="0" borderId="18" xfId="0" applyFont="1" applyBorder="1" applyAlignment="1">
      <alignment horizontal="left" vertical="top" wrapText="1" indent="1"/>
    </xf>
    <xf numFmtId="0" fontId="55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54" fillId="0" borderId="17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5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8" fillId="0" borderId="17" xfId="42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5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7" fillId="0" borderId="0" xfId="54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9" fillId="0" borderId="10" xfId="42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1" fillId="0" borderId="0" xfId="54" applyFont="1" applyAlignment="1">
      <alignment horizontal="right"/>
      <protection/>
    </xf>
    <xf numFmtId="0" fontId="1" fillId="0" borderId="16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204" fontId="1" fillId="0" borderId="17" xfId="0" applyNumberFormat="1" applyFont="1" applyBorder="1" applyAlignment="1">
      <alignment horizontal="center" vertical="center" wrapText="1"/>
    </xf>
    <xf numFmtId="204" fontId="1" fillId="0" borderId="17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 quotePrefix="1">
      <alignment horizontal="right" vertical="center" wrapText="1"/>
    </xf>
    <xf numFmtId="0" fontId="1" fillId="0" borderId="19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204" fontId="1" fillId="0" borderId="19" xfId="0" applyNumberFormat="1" applyFont="1" applyBorder="1" applyAlignment="1">
      <alignment horizontal="right" vertical="center" wrapText="1"/>
    </xf>
    <xf numFmtId="204" fontId="1" fillId="0" borderId="16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ст.114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7;&#1087;&#1083;&#1086;\&#1058;&#1077;&#1087;&#1083;&#1086;%202014\&#1056;&#1072;&#1089;&#1095;&#1077;&#1090;&#1099;%20&#1087;&#1086;%20&#1082;&#1086;&#1090;&#1077;&#1083;&#1100;&#1085;&#1086;&#1081;%202014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6\&#1069;&#1083;&#1077;&#1082;&#1090;&#1088;&#1086;&#1089;&#1090;&#1072;&#1085;&#1094;&#1080;&#1103;%202016%20&#1082;%201%20&#1084;&#1072;&#1103;%20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6\&#1058;&#1077;&#1087;&#1083;&#1086;\&#1047;&#1072;&#1103;&#1074;&#1082;&#1072;%20&#1090;&#1072;&#1088;&#1080;&#1092;%20&#1085;&#1072;%20&#1090;&#1077;&#1087;&#1083;&#1086;\WARM.TARIFF.REQ.BAL.2016(v1.0.3)-4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42;%2090,012015&#1075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42;%2020%20&#1090;&#1077;&#1087;&#1083;&#1086;%202015&#1075;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7;&#1087;&#1083;&#1086;\&#1058;&#1077;&#1087;&#1083;&#1086;%202015\&#1056;&#1072;&#1089;&#1095;&#1077;&#1090;&#1099;%20&#1087;&#1086;%20&#1082;&#1086;&#1090;&#1077;&#1083;&#1100;&#1085;&#1086;&#1081;%202015&#1075;%20&#1082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екабрь кор факт"/>
      <sheetName val="расчет ноябрь"/>
      <sheetName val="расчет октябрь"/>
      <sheetName val="расчет сентябрь"/>
      <sheetName val="2013 для программы  (2)"/>
      <sheetName val="2013 для программы "/>
      <sheetName val="потери для программы"/>
      <sheetName val="2014"/>
      <sheetName val="расчет январь"/>
      <sheetName val="2013"/>
      <sheetName val="потери (4)"/>
      <sheetName val="2012 год  (2)"/>
      <sheetName val="2012 год "/>
      <sheetName val="2011 год"/>
      <sheetName val="расчет июнь-июль"/>
      <sheetName val="расчет июнь"/>
      <sheetName val="расчет май"/>
      <sheetName val="расчет апрель"/>
      <sheetName val="справка"/>
      <sheetName val="темп."/>
      <sheetName val="2010год"/>
      <sheetName val="2009год"/>
      <sheetName val="Лист1"/>
      <sheetName val="Лист2"/>
      <sheetName val="потери (3)"/>
      <sheetName val="потери (2)"/>
      <sheetName val="потери"/>
      <sheetName val="Лист5"/>
    </sheetNames>
    <sheetDataSet>
      <sheetData sheetId="7">
        <row r="565">
          <cell r="F565">
            <v>262.72403293698636</v>
          </cell>
          <cell r="J565">
            <v>7028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46-ээ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Долгосроч.ТЭ"/>
      <sheetName val="От"/>
      <sheetName val="Ат"/>
      <sheetName val="Мт"/>
      <sheetName val="Прил 20"/>
      <sheetName val="Прил 21"/>
      <sheetName val="Прил 22"/>
      <sheetName val="Прил 23"/>
      <sheetName val="ФОТ"/>
      <sheetName val="2013 (2)"/>
      <sheetName val="совмещение"/>
      <sheetName val="201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произв"/>
      <sheetName val="Лист3"/>
      <sheetName val="ТН"/>
      <sheetName val="Отн"/>
      <sheetName val="гвс (ОС)"/>
      <sheetName val="Лист4"/>
    </sheetNames>
    <sheetDataSet>
      <sheetData sheetId="16">
        <row r="32">
          <cell r="BA32">
            <v>613789.3831967405</v>
          </cell>
        </row>
        <row r="36">
          <cell r="BA36">
            <v>2442.746927773009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2"/>
      <sheetName val="Инструкция"/>
      <sheetName val="Лог обновления"/>
      <sheetName val="Титульный"/>
      <sheetName val="Настройки регулятора"/>
      <sheetName val="Документы"/>
      <sheetName val="Библиотека документов"/>
      <sheetName val="Выбор метода"/>
      <sheetName val="СТ"/>
      <sheetName val="Заявки на тариф"/>
      <sheetName val="Прил 3.1"/>
      <sheetName val="Баланс ЭЭ"/>
      <sheetName val="Баланс СТ 1"/>
      <sheetName val="Баланс ТН СТ 1"/>
      <sheetName val="Баланс"/>
      <sheetName val="Баланс ТН"/>
      <sheetName val="Баланс Трансп"/>
      <sheetName val="Баланс ТН Трансп"/>
      <sheetName val="Баланс свод"/>
      <sheetName val="Баланс ТН Вода свод"/>
      <sheetName val="Баланс Трансп свод"/>
      <sheetName val="Баланс ТН Трансп Вода свод"/>
      <sheetName val="Метод аналогов"/>
      <sheetName val="Заявление для метода аналогов"/>
      <sheetName val="Комментарии"/>
      <sheetName val="Проверка"/>
      <sheetName val="et_union_hor"/>
      <sheetName val="et_union_ver"/>
      <sheetName val="REESTR_SCT"/>
      <sheetName val="modfrmSecretCode"/>
      <sheetName val="modHypShowHide"/>
      <sheetName val="REESTR_BRIF"/>
      <sheetName val="TEHSHEET"/>
      <sheetName val="modList19"/>
      <sheetName val="modfrmDOCSPicker"/>
      <sheetName val="modfrmCOMSPicker"/>
      <sheetName val="DOCS_DEPENDENCY"/>
      <sheetName val="COMS_DEPENDENCY"/>
      <sheetName val="EXTENDED_RST_DIC"/>
      <sheetName val="REESTR_ORG"/>
      <sheetName val="REESTR_DATA"/>
      <sheetName val="REESTR_MO"/>
      <sheetName val="REESTR_MO_LA"/>
      <sheetName val="REESTR_MO_PA"/>
      <sheetName val="modfrmDateChoose"/>
      <sheetName val="modIcon"/>
      <sheetName val="modDocsComsAPI"/>
      <sheetName val="AllSheetsInThisWorkbook"/>
      <sheetName val="modInstruction"/>
      <sheetName val="modProv"/>
      <sheetName val="modProvGeneralProc"/>
      <sheetName val="modUpdTemplMain"/>
      <sheetName val="modfrmCheckUpdates"/>
      <sheetName val="modClassifierValidate"/>
      <sheetName val="modReestr"/>
      <sheetName val="modfrmReestrSCT"/>
      <sheetName val="modHyp"/>
      <sheetName val="modListComm"/>
      <sheetName val="modList00"/>
      <sheetName val="modList01"/>
      <sheetName val="modList03"/>
      <sheetName val="modList04"/>
      <sheetName val="modList06"/>
      <sheetName val="modList07"/>
      <sheetName val="modCommonProv"/>
      <sheetName val="modfrmReestrKT"/>
      <sheetName val="modFill"/>
      <sheetName val="modList05"/>
      <sheetName val="modfrmReestr"/>
      <sheetName val="modList16"/>
    </sheetNames>
    <sheetDataSet>
      <sheetData sheetId="8">
        <row r="21">
          <cell r="S21">
            <v>1.12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4">
          <cell r="E14">
            <v>769700.05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4">
          <cell r="J14">
            <v>52339.94688136177</v>
          </cell>
        </row>
        <row r="15">
          <cell r="J15">
            <v>29809.349878994377</v>
          </cell>
        </row>
        <row r="16">
          <cell r="J16">
            <v>102102.33808718866</v>
          </cell>
        </row>
        <row r="17">
          <cell r="J17">
            <v>2453.322601296673</v>
          </cell>
        </row>
        <row r="18">
          <cell r="J18">
            <v>250283.0159434623</v>
          </cell>
        </row>
        <row r="19">
          <cell r="J19">
            <v>14183.219931482134</v>
          </cell>
        </row>
        <row r="20">
          <cell r="J20">
            <v>62413.93524546796</v>
          </cell>
        </row>
        <row r="21">
          <cell r="J21">
            <v>10086.417512740467</v>
          </cell>
        </row>
        <row r="22">
          <cell r="J22">
            <v>61182.52283052839</v>
          </cell>
        </row>
        <row r="23">
          <cell r="J23">
            <v>1207.0845627289427</v>
          </cell>
        </row>
        <row r="24">
          <cell r="J24">
            <v>65117.793678190304</v>
          </cell>
        </row>
        <row r="26">
          <cell r="J26">
            <v>8064.970332228694</v>
          </cell>
        </row>
        <row r="27">
          <cell r="J27">
            <v>560.7925143293302</v>
          </cell>
        </row>
        <row r="28">
          <cell r="J28">
            <v>659804.71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26">
          <cell r="E926">
            <v>1873752.2</v>
          </cell>
          <cell r="M926">
            <v>1543027.13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екабрь кор факт"/>
      <sheetName val="расчет ноябрь"/>
      <sheetName val="расчет октябрь"/>
      <sheetName val="расчет сентябрь"/>
      <sheetName val="2013 для программы  (2)"/>
      <sheetName val="2013 для программы "/>
      <sheetName val="потери для программы"/>
      <sheetName val="2015"/>
      <sheetName val="расчет январь"/>
      <sheetName val="2013"/>
      <sheetName val="потери (4)"/>
      <sheetName val="2012 год  (2)"/>
      <sheetName val="2012 год "/>
      <sheetName val="2011 год"/>
      <sheetName val="расчет июнь-июль"/>
      <sheetName val="расчет июнь"/>
      <sheetName val="расчет май"/>
      <sheetName val="расчет апрель"/>
      <sheetName val="справка"/>
      <sheetName val="темп."/>
      <sheetName val="2010год"/>
      <sheetName val="2009год"/>
      <sheetName val="Лист1"/>
      <sheetName val="Лист2"/>
      <sheetName val="потери (3)"/>
      <sheetName val="потери (2)"/>
      <sheetName val="потери"/>
      <sheetName val="Лист5"/>
      <sheetName val="к счету на оплату декабрь"/>
    </sheetNames>
    <sheetDataSet>
      <sheetData sheetId="7">
        <row r="565">
          <cell r="C565">
            <v>1965.1815600935138</v>
          </cell>
          <cell r="F565">
            <v>252.8317411780822</v>
          </cell>
          <cell r="G565">
            <v>177.4609553278284</v>
          </cell>
          <cell r="I565">
            <v>11.907479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melst1@mail.ru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m-energy.ru/index.php?id=33" TargetMode="External" /><Relationship Id="rId2" Type="http://schemas.openxmlformats.org/officeDocument/2006/relationships/hyperlink" Target="http://nm-energy.ru/index.php?id=48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A1" sqref="A1:IV16384"/>
    </sheetView>
  </sheetViews>
  <sheetFormatPr defaultColWidth="51.00390625" defaultRowHeight="12.75"/>
  <cols>
    <col min="1" max="1" width="57.625" style="61" customWidth="1"/>
    <col min="2" max="2" width="50.125" style="61" customWidth="1"/>
    <col min="3" max="16384" width="51.00390625" style="61" customWidth="1"/>
  </cols>
  <sheetData>
    <row r="1" ht="15.75">
      <c r="B1" s="29" t="s">
        <v>136</v>
      </c>
    </row>
    <row r="2" ht="15.75">
      <c r="B2" s="29" t="s">
        <v>90</v>
      </c>
    </row>
    <row r="3" ht="15.75">
      <c r="B3" s="29" t="s">
        <v>92</v>
      </c>
    </row>
    <row r="6" ht="16.5">
      <c r="A6" s="35" t="s">
        <v>105</v>
      </c>
    </row>
    <row r="7" ht="16.5" thickBot="1">
      <c r="A7" s="1"/>
    </row>
    <row r="8" spans="1:2" ht="48" thickBot="1">
      <c r="A8" s="36" t="s">
        <v>106</v>
      </c>
      <c r="B8" s="37" t="s">
        <v>107</v>
      </c>
    </row>
    <row r="9" spans="1:2" ht="32.25" thickBot="1">
      <c r="A9" s="38" t="s">
        <v>108</v>
      </c>
      <c r="B9" s="39" t="s">
        <v>109</v>
      </c>
    </row>
    <row r="10" spans="1:2" ht="63.75" thickBot="1">
      <c r="A10" s="38" t="s">
        <v>110</v>
      </c>
      <c r="B10" s="40" t="s">
        <v>111</v>
      </c>
    </row>
    <row r="11" spans="1:2" ht="30.75" thickBot="1">
      <c r="A11" s="38" t="s">
        <v>112</v>
      </c>
      <c r="B11" s="41" t="s">
        <v>113</v>
      </c>
    </row>
    <row r="12" spans="1:2" ht="32.25" thickBot="1">
      <c r="A12" s="38" t="s">
        <v>114</v>
      </c>
      <c r="B12" s="41" t="s">
        <v>113</v>
      </c>
    </row>
    <row r="13" spans="1:2" ht="16.5" thickBot="1">
      <c r="A13" s="38" t="s">
        <v>115</v>
      </c>
      <c r="B13" s="39" t="s">
        <v>116</v>
      </c>
    </row>
    <row r="14" spans="1:2" ht="32.25" thickBot="1">
      <c r="A14" s="38" t="s">
        <v>117</v>
      </c>
      <c r="B14" s="42" t="s">
        <v>118</v>
      </c>
    </row>
    <row r="15" spans="1:2" ht="16.5" thickBot="1">
      <c r="A15" s="38" t="s">
        <v>119</v>
      </c>
      <c r="B15" s="62" t="s">
        <v>120</v>
      </c>
    </row>
    <row r="16" spans="1:2" ht="15">
      <c r="A16" s="110" t="s">
        <v>121</v>
      </c>
      <c r="B16" s="43" t="s">
        <v>122</v>
      </c>
    </row>
    <row r="17" spans="1:2" ht="45">
      <c r="A17" s="111"/>
      <c r="B17" s="43" t="s">
        <v>123</v>
      </c>
    </row>
    <row r="18" spans="1:2" ht="15">
      <c r="A18" s="111"/>
      <c r="B18" s="43" t="s">
        <v>124</v>
      </c>
    </row>
    <row r="19" spans="1:2" ht="32.25" thickBot="1">
      <c r="A19" s="112"/>
      <c r="B19" s="39" t="s">
        <v>125</v>
      </c>
    </row>
    <row r="20" spans="1:2" ht="48" thickBot="1">
      <c r="A20" s="38" t="s">
        <v>126</v>
      </c>
      <c r="B20" s="39" t="s">
        <v>127</v>
      </c>
    </row>
    <row r="21" spans="1:2" ht="32.25" thickBot="1">
      <c r="A21" s="38" t="s">
        <v>128</v>
      </c>
      <c r="B21" s="44" t="s">
        <v>129</v>
      </c>
    </row>
    <row r="22" spans="1:2" ht="32.25" thickBot="1">
      <c r="A22" s="38" t="s">
        <v>130</v>
      </c>
      <c r="B22" s="44">
        <v>0.9</v>
      </c>
    </row>
    <row r="23" spans="1:2" ht="48" thickBot="1">
      <c r="A23" s="38" t="s">
        <v>131</v>
      </c>
      <c r="B23" s="45" t="s">
        <v>129</v>
      </c>
    </row>
    <row r="24" spans="1:2" ht="32.25" thickBot="1">
      <c r="A24" s="38" t="s">
        <v>132</v>
      </c>
      <c r="B24" s="45" t="s">
        <v>129</v>
      </c>
    </row>
    <row r="25" spans="1:2" ht="32.25" thickBot="1">
      <c r="A25" s="38" t="s">
        <v>133</v>
      </c>
      <c r="B25" s="44" t="s">
        <v>134</v>
      </c>
    </row>
    <row r="26" spans="1:2" ht="16.5" thickBot="1">
      <c r="A26" s="46" t="s">
        <v>135</v>
      </c>
      <c r="B26" s="47" t="s">
        <v>129</v>
      </c>
    </row>
  </sheetData>
  <sheetProtection/>
  <mergeCells count="1">
    <mergeCell ref="A16:A19"/>
  </mergeCells>
  <hyperlinks>
    <hyperlink ref="B15" r:id="rId1" display="mailto:nmelst1@mail.ru"/>
  </hyperlinks>
  <printOptions/>
  <pageMargins left="0.3937007874015748" right="0.15748031496062992" top="0.7480314960629921" bottom="0.7480314960629921" header="0.31496062992125984" footer="0.31496062992125984"/>
  <pageSetup fitToHeight="1" fitToWidth="1" horizontalDpi="600" verticalDpi="600" orientation="portrait" paperSize="9" scale="9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8.00390625" style="0" customWidth="1"/>
    <col min="2" max="2" width="35.00390625" style="0" customWidth="1"/>
  </cols>
  <sheetData>
    <row r="1" ht="15.75">
      <c r="B1" s="29" t="s">
        <v>223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215</v>
      </c>
      <c r="B6" s="60"/>
    </row>
    <row r="7" spans="1:2" ht="16.5">
      <c r="A7" s="77" t="s">
        <v>216</v>
      </c>
      <c r="B7" s="60"/>
    </row>
    <row r="8" spans="1:2" ht="16.5">
      <c r="A8" s="77" t="s">
        <v>217</v>
      </c>
      <c r="B8" s="60"/>
    </row>
    <row r="9" spans="1:2" ht="16.5">
      <c r="A9" s="77" t="s">
        <v>218</v>
      </c>
      <c r="B9" s="60"/>
    </row>
    <row r="10" ht="17.25" thickBot="1">
      <c r="A10" s="76"/>
    </row>
    <row r="11" spans="1:2" s="91" customFormat="1" ht="32.25" thickBot="1">
      <c r="A11" s="89" t="s">
        <v>1</v>
      </c>
      <c r="B11" s="90" t="s">
        <v>83</v>
      </c>
    </row>
    <row r="12" spans="1:2" s="91" customFormat="1" ht="16.5" thickBot="1">
      <c r="A12" s="57" t="s">
        <v>172</v>
      </c>
      <c r="B12" s="88">
        <v>8300010188</v>
      </c>
    </row>
    <row r="13" spans="1:2" s="91" customFormat="1" ht="16.5" thickBot="1">
      <c r="A13" s="57" t="s">
        <v>173</v>
      </c>
      <c r="B13" s="88">
        <v>298301001</v>
      </c>
    </row>
    <row r="14" spans="1:2" s="91" customFormat="1" ht="32.25" thickBot="1">
      <c r="A14" s="57" t="s">
        <v>163</v>
      </c>
      <c r="B14" s="88" t="s">
        <v>65</v>
      </c>
    </row>
    <row r="15" ht="16.5" thickBot="1">
      <c r="A15" s="4"/>
    </row>
    <row r="16" spans="1:2" ht="48" thickBot="1">
      <c r="A16" s="72" t="s">
        <v>219</v>
      </c>
      <c r="B16" s="134" t="s">
        <v>213</v>
      </c>
    </row>
    <row r="17" spans="1:2" ht="63.75" thickBot="1">
      <c r="A17" s="46" t="s">
        <v>220</v>
      </c>
      <c r="B17" s="135"/>
    </row>
    <row r="18" spans="1:2" ht="126.75" thickBot="1">
      <c r="A18" s="46" t="s">
        <v>221</v>
      </c>
      <c r="B18" s="135"/>
    </row>
    <row r="19" spans="1:2" ht="63.75" thickBot="1">
      <c r="A19" s="46" t="s">
        <v>222</v>
      </c>
      <c r="B19" s="136"/>
    </row>
  </sheetData>
  <sheetProtection/>
  <mergeCells count="1">
    <mergeCell ref="B16:B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8.75390625" style="0" customWidth="1"/>
    <col min="2" max="2" width="38.75390625" style="0" customWidth="1"/>
  </cols>
  <sheetData>
    <row r="1" ht="15.75">
      <c r="B1" s="29" t="s">
        <v>223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224</v>
      </c>
      <c r="B6" s="60"/>
    </row>
    <row r="7" spans="1:2" ht="16.5">
      <c r="A7" s="77" t="s">
        <v>225</v>
      </c>
      <c r="B7" s="60"/>
    </row>
    <row r="8" spans="1:2" ht="16.5">
      <c r="A8" s="77" t="s">
        <v>226</v>
      </c>
      <c r="B8" s="60"/>
    </row>
    <row r="9" spans="1:2" ht="16.5">
      <c r="A9" s="77" t="s">
        <v>227</v>
      </c>
      <c r="B9" s="60"/>
    </row>
    <row r="10" ht="16.5">
      <c r="A10" s="70"/>
    </row>
    <row r="11" spans="1:2" s="85" customFormat="1" ht="31.5">
      <c r="A11" s="81" t="s">
        <v>1</v>
      </c>
      <c r="B11" s="6" t="s">
        <v>83</v>
      </c>
    </row>
    <row r="12" spans="1:2" s="85" customFormat="1" ht="15.75">
      <c r="A12" s="81" t="s">
        <v>172</v>
      </c>
      <c r="B12" s="6">
        <v>8300010188</v>
      </c>
    </row>
    <row r="13" spans="1:2" s="85" customFormat="1" ht="15.75">
      <c r="A13" s="81" t="s">
        <v>173</v>
      </c>
      <c r="B13" s="6">
        <v>298301001</v>
      </c>
    </row>
    <row r="14" spans="1:2" s="85" customFormat="1" ht="31.5">
      <c r="A14" s="81" t="s">
        <v>163</v>
      </c>
      <c r="B14" s="6" t="s">
        <v>65</v>
      </c>
    </row>
    <row r="15" spans="1:2" s="85" customFormat="1" ht="15.75">
      <c r="A15" s="81" t="s">
        <v>91</v>
      </c>
      <c r="B15" s="6" t="s">
        <v>205</v>
      </c>
    </row>
    <row r="16" spans="1:2" ht="15.75">
      <c r="A16" s="92"/>
      <c r="B16" s="97"/>
    </row>
    <row r="17" spans="1:2" ht="94.5">
      <c r="A17" s="79" t="s">
        <v>228</v>
      </c>
      <c r="B17" s="81" t="s">
        <v>244</v>
      </c>
    </row>
    <row r="18" spans="1:2" ht="31.5">
      <c r="A18" s="79" t="s">
        <v>229</v>
      </c>
      <c r="B18" s="98" t="s">
        <v>245</v>
      </c>
    </row>
    <row r="19" spans="1:2" ht="31.5">
      <c r="A19" s="79" t="s">
        <v>230</v>
      </c>
      <c r="B19" s="98" t="s">
        <v>243</v>
      </c>
    </row>
  </sheetData>
  <sheetProtection/>
  <hyperlinks>
    <hyperlink ref="B19" r:id="rId1" display="http://nm-energy.ru/index.php?id=33"/>
    <hyperlink ref="B18" r:id="rId2" display="http://nm-energy.ru/index.php?id=4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1.375" style="0" customWidth="1"/>
    <col min="2" max="2" width="27.75390625" style="0" customWidth="1"/>
  </cols>
  <sheetData>
    <row r="1" ht="15.75">
      <c r="B1" s="29" t="s">
        <v>241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231</v>
      </c>
      <c r="B6" s="60"/>
    </row>
    <row r="7" spans="1:2" ht="16.5">
      <c r="A7" s="77" t="s">
        <v>232</v>
      </c>
      <c r="B7" s="60"/>
    </row>
    <row r="8" spans="1:2" ht="16.5">
      <c r="A8" s="77" t="s">
        <v>242</v>
      </c>
      <c r="B8" s="60"/>
    </row>
    <row r="9" ht="16.5">
      <c r="A9" s="76"/>
    </row>
    <row r="10" spans="1:2" ht="31.5">
      <c r="A10" s="81" t="s">
        <v>1</v>
      </c>
      <c r="B10" s="6" t="s">
        <v>83</v>
      </c>
    </row>
    <row r="11" spans="1:2" ht="15.75">
      <c r="A11" s="81" t="s">
        <v>172</v>
      </c>
      <c r="B11" s="6">
        <v>8300010188</v>
      </c>
    </row>
    <row r="12" spans="1:2" ht="15.75">
      <c r="A12" s="81" t="s">
        <v>173</v>
      </c>
      <c r="B12" s="6">
        <v>298301001</v>
      </c>
    </row>
    <row r="13" spans="1:2" ht="31.5">
      <c r="A13" s="81" t="s">
        <v>163</v>
      </c>
      <c r="B13" s="6" t="s">
        <v>65</v>
      </c>
    </row>
    <row r="14" spans="1:2" ht="15.75">
      <c r="A14" s="93"/>
      <c r="B14" s="94"/>
    </row>
    <row r="15" spans="1:2" ht="31.5">
      <c r="A15" s="79" t="s">
        <v>233</v>
      </c>
      <c r="B15" s="78" t="s">
        <v>240</v>
      </c>
    </row>
    <row r="16" spans="1:2" ht="15.75">
      <c r="A16" s="79" t="s">
        <v>234</v>
      </c>
      <c r="B16" s="102">
        <f>'[2]Т'!$BA$36</f>
        <v>2442.746927773009</v>
      </c>
    </row>
    <row r="17" spans="1:2" ht="15.75">
      <c r="A17" s="79" t="s">
        <v>235</v>
      </c>
      <c r="B17" s="78" t="s">
        <v>251</v>
      </c>
    </row>
    <row r="18" spans="1:2" ht="47.25">
      <c r="A18" s="79" t="s">
        <v>236</v>
      </c>
      <c r="B18" s="78" t="s">
        <v>252</v>
      </c>
    </row>
    <row r="19" spans="1:2" ht="47.25">
      <c r="A19" s="79" t="s">
        <v>237</v>
      </c>
      <c r="B19" s="95">
        <f>'[2]Т'!$BA$32</f>
        <v>613789.3831967405</v>
      </c>
    </row>
    <row r="20" spans="1:2" ht="31.5">
      <c r="A20" s="79" t="s">
        <v>238</v>
      </c>
      <c r="B20" s="96">
        <v>2370.014587930972</v>
      </c>
    </row>
    <row r="21" spans="1:2" ht="78.75">
      <c r="A21" s="79" t="s">
        <v>239</v>
      </c>
      <c r="B21" s="78" t="s">
        <v>129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pane xSplit="2" ySplit="12" topLeftCell="C1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2.75"/>
  <cols>
    <col min="1" max="1" width="5.375" style="4" customWidth="1"/>
    <col min="2" max="2" width="46.25390625" style="4" customWidth="1"/>
    <col min="3" max="3" width="19.00390625" style="4" customWidth="1"/>
    <col min="4" max="4" width="17.125" style="4" customWidth="1"/>
    <col min="5" max="6" width="14.625" style="4" customWidth="1"/>
    <col min="7" max="7" width="15.75390625" style="4" customWidth="1"/>
    <col min="8" max="16384" width="9.125" style="4" customWidth="1"/>
  </cols>
  <sheetData>
    <row r="1" ht="15.75">
      <c r="G1" s="29" t="s">
        <v>159</v>
      </c>
    </row>
    <row r="2" ht="15.75">
      <c r="G2" s="29" t="s">
        <v>90</v>
      </c>
    </row>
    <row r="3" ht="15.75">
      <c r="G3" s="29" t="s">
        <v>92</v>
      </c>
    </row>
    <row r="4" ht="15.75">
      <c r="G4" s="29"/>
    </row>
    <row r="6" ht="15.75">
      <c r="A6" s="80" t="s">
        <v>195</v>
      </c>
    </row>
    <row r="7" ht="15.75">
      <c r="A7" s="1"/>
    </row>
    <row r="8" spans="1:7" ht="15.75">
      <c r="A8" s="113" t="s">
        <v>1</v>
      </c>
      <c r="B8" s="113"/>
      <c r="C8" s="114" t="s">
        <v>49</v>
      </c>
      <c r="D8" s="114"/>
      <c r="E8" s="114"/>
      <c r="F8" s="114"/>
      <c r="G8" s="114"/>
    </row>
    <row r="9" spans="1:7" ht="15.75">
      <c r="A9" s="113" t="s">
        <v>172</v>
      </c>
      <c r="B9" s="113"/>
      <c r="C9" s="114">
        <v>8300010188</v>
      </c>
      <c r="D9" s="114"/>
      <c r="E9" s="114"/>
      <c r="F9" s="114"/>
      <c r="G9" s="114"/>
    </row>
    <row r="10" spans="1:7" ht="15.75">
      <c r="A10" s="113" t="s">
        <v>173</v>
      </c>
      <c r="B10" s="113"/>
      <c r="C10" s="114">
        <v>298301001</v>
      </c>
      <c r="D10" s="114"/>
      <c r="E10" s="114"/>
      <c r="F10" s="114"/>
      <c r="G10" s="114"/>
    </row>
    <row r="11" spans="1:7" ht="15.75">
      <c r="A11" s="113" t="s">
        <v>163</v>
      </c>
      <c r="B11" s="113"/>
      <c r="C11" s="114" t="s">
        <v>65</v>
      </c>
      <c r="D11" s="114"/>
      <c r="E11" s="114"/>
      <c r="F11" s="114"/>
      <c r="G11" s="114"/>
    </row>
    <row r="12" spans="1:7" ht="110.25">
      <c r="A12" s="78" t="s">
        <v>2</v>
      </c>
      <c r="B12" s="78" t="s">
        <v>179</v>
      </c>
      <c r="C12" s="78" t="s">
        <v>180</v>
      </c>
      <c r="D12" s="78" t="s">
        <v>192</v>
      </c>
      <c r="E12" s="78" t="s">
        <v>181</v>
      </c>
      <c r="F12" s="78" t="s">
        <v>193</v>
      </c>
      <c r="G12" s="78" t="s">
        <v>194</v>
      </c>
    </row>
    <row r="13" spans="1:7" ht="15.75">
      <c r="A13" s="78" t="s">
        <v>27</v>
      </c>
      <c r="B13" s="79" t="s">
        <v>182</v>
      </c>
      <c r="C13" s="6" t="s">
        <v>198</v>
      </c>
      <c r="D13" s="116" t="str">
        <f>Форма2!B10</f>
        <v>Управление по государственному регулированию цен (тарифов) Ненецкого автономного округа</v>
      </c>
      <c r="E13" s="116" t="str">
        <f>Форма2!B11</f>
        <v>Приказ УГРЦТ НАО от 20.12.2013 № 82 «Об установлении тарифов в сфере теплоснабжения для ГУП НАО «Нарьян-Марская электростанция»</v>
      </c>
      <c r="F13" s="116" t="s">
        <v>199</v>
      </c>
      <c r="G13" s="116" t="s">
        <v>158</v>
      </c>
    </row>
    <row r="14" spans="1:7" ht="63">
      <c r="A14" s="78" t="s">
        <v>28</v>
      </c>
      <c r="B14" s="79" t="s">
        <v>183</v>
      </c>
      <c r="C14" s="6" t="s">
        <v>200</v>
      </c>
      <c r="D14" s="117"/>
      <c r="E14" s="117"/>
      <c r="F14" s="117"/>
      <c r="G14" s="117"/>
    </row>
    <row r="15" spans="1:7" ht="31.5">
      <c r="A15" s="78" t="s">
        <v>29</v>
      </c>
      <c r="B15" s="79" t="s">
        <v>184</v>
      </c>
      <c r="C15" s="82" t="s">
        <v>201</v>
      </c>
      <c r="D15" s="117"/>
      <c r="E15" s="117"/>
      <c r="F15" s="117"/>
      <c r="G15" s="117"/>
    </row>
    <row r="16" spans="1:7" ht="63" customHeight="1">
      <c r="A16" s="78" t="s">
        <v>33</v>
      </c>
      <c r="B16" s="79" t="s">
        <v>185</v>
      </c>
      <c r="C16" s="82" t="s">
        <v>201</v>
      </c>
      <c r="D16" s="117"/>
      <c r="E16" s="117"/>
      <c r="F16" s="117"/>
      <c r="G16" s="117"/>
    </row>
    <row r="17" spans="1:7" ht="31.5">
      <c r="A17" s="78" t="s">
        <v>34</v>
      </c>
      <c r="B17" s="79" t="s">
        <v>186</v>
      </c>
      <c r="C17" s="82" t="s">
        <v>201</v>
      </c>
      <c r="D17" s="117"/>
      <c r="E17" s="117"/>
      <c r="F17" s="117"/>
      <c r="G17" s="117"/>
    </row>
    <row r="18" spans="1:7" ht="20.25" customHeight="1">
      <c r="A18" s="119" t="s">
        <v>36</v>
      </c>
      <c r="B18" s="120" t="s">
        <v>187</v>
      </c>
      <c r="C18" s="115" t="s">
        <v>202</v>
      </c>
      <c r="D18" s="117"/>
      <c r="E18" s="117"/>
      <c r="F18" s="117"/>
      <c r="G18" s="117"/>
    </row>
    <row r="19" spans="1:7" ht="20.25" customHeight="1">
      <c r="A19" s="119"/>
      <c r="B19" s="120"/>
      <c r="C19" s="115"/>
      <c r="D19" s="117"/>
      <c r="E19" s="117"/>
      <c r="F19" s="117"/>
      <c r="G19" s="117"/>
    </row>
    <row r="20" spans="1:7" ht="20.25" customHeight="1">
      <c r="A20" s="119"/>
      <c r="B20" s="120"/>
      <c r="C20" s="115"/>
      <c r="D20" s="117"/>
      <c r="E20" s="117"/>
      <c r="F20" s="117"/>
      <c r="G20" s="117"/>
    </row>
    <row r="21" spans="1:7" ht="17.25" customHeight="1">
      <c r="A21" s="119"/>
      <c r="B21" s="120"/>
      <c r="C21" s="115"/>
      <c r="D21" s="117"/>
      <c r="E21" s="117"/>
      <c r="F21" s="117"/>
      <c r="G21" s="117"/>
    </row>
    <row r="22" spans="1:7" ht="20.25" customHeight="1">
      <c r="A22" s="119"/>
      <c r="B22" s="120"/>
      <c r="C22" s="115"/>
      <c r="D22" s="117"/>
      <c r="E22" s="117"/>
      <c r="F22" s="117"/>
      <c r="G22" s="117"/>
    </row>
    <row r="23" spans="1:7" ht="15.75">
      <c r="A23" s="78" t="s">
        <v>188</v>
      </c>
      <c r="B23" s="79" t="s">
        <v>189</v>
      </c>
      <c r="C23" s="6" t="s">
        <v>203</v>
      </c>
      <c r="D23" s="117"/>
      <c r="E23" s="117"/>
      <c r="F23" s="117"/>
      <c r="G23" s="117"/>
    </row>
    <row r="24" spans="1:7" ht="15.75">
      <c r="A24" s="78" t="s">
        <v>190</v>
      </c>
      <c r="B24" s="79" t="s">
        <v>191</v>
      </c>
      <c r="C24" s="6" t="s">
        <v>204</v>
      </c>
      <c r="D24" s="118"/>
      <c r="E24" s="118"/>
      <c r="F24" s="118"/>
      <c r="G24" s="118"/>
    </row>
    <row r="25" ht="15.75">
      <c r="A25" s="80" t="s">
        <v>196</v>
      </c>
    </row>
    <row r="26" ht="15.75">
      <c r="A26" s="4" t="s">
        <v>197</v>
      </c>
    </row>
  </sheetData>
  <sheetProtection/>
  <mergeCells count="15">
    <mergeCell ref="C18:C22"/>
    <mergeCell ref="D13:D24"/>
    <mergeCell ref="E13:E24"/>
    <mergeCell ref="F13:F24"/>
    <mergeCell ref="G13:G24"/>
    <mergeCell ref="A18:A22"/>
    <mergeCell ref="B18:B22"/>
    <mergeCell ref="A8:B8"/>
    <mergeCell ref="A9:B9"/>
    <mergeCell ref="A10:B10"/>
    <mergeCell ref="A11:B11"/>
    <mergeCell ref="C8:G8"/>
    <mergeCell ref="C9:G9"/>
    <mergeCell ref="C10:G10"/>
    <mergeCell ref="C11:G11"/>
  </mergeCells>
  <printOptions horizontalCentered="1"/>
  <pageMargins left="0.7086614173228347" right="0.7086614173228347" top="0.41" bottom="0.25" header="0.19" footer="0.16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1" sqref="C1:C3"/>
    </sheetView>
  </sheetViews>
  <sheetFormatPr defaultColWidth="9.00390625" defaultRowHeight="12.75"/>
  <cols>
    <col min="1" max="1" width="69.875" style="61" customWidth="1"/>
    <col min="2" max="3" width="20.75390625" style="61" customWidth="1"/>
    <col min="4" max="16384" width="9.125" style="61" customWidth="1"/>
  </cols>
  <sheetData>
    <row r="1" ht="15.75">
      <c r="C1" s="29" t="s">
        <v>159</v>
      </c>
    </row>
    <row r="2" ht="15.75">
      <c r="C2" s="29" t="s">
        <v>90</v>
      </c>
    </row>
    <row r="3" ht="15.75">
      <c r="C3" s="29" t="s">
        <v>92</v>
      </c>
    </row>
    <row r="6" spans="1:3" ht="16.5">
      <c r="A6" s="59" t="s">
        <v>137</v>
      </c>
      <c r="B6" s="63"/>
      <c r="C6" s="63"/>
    </row>
    <row r="7" spans="1:3" ht="16.5">
      <c r="A7" s="59" t="s">
        <v>138</v>
      </c>
      <c r="B7" s="63"/>
      <c r="C7" s="63"/>
    </row>
    <row r="8" spans="1:3" ht="16.5">
      <c r="A8" s="59" t="s">
        <v>139</v>
      </c>
      <c r="B8" s="63"/>
      <c r="C8" s="63"/>
    </row>
    <row r="9" ht="16.5" thickBot="1">
      <c r="A9" s="48"/>
    </row>
    <row r="10" spans="1:3" ht="66" customHeight="1" thickBot="1">
      <c r="A10" s="49" t="s">
        <v>140</v>
      </c>
      <c r="B10" s="121" t="s">
        <v>141</v>
      </c>
      <c r="C10" s="122"/>
    </row>
    <row r="11" spans="1:3" ht="66" customHeight="1" thickBot="1">
      <c r="A11" s="50" t="s">
        <v>142</v>
      </c>
      <c r="B11" s="123" t="s">
        <v>143</v>
      </c>
      <c r="C11" s="124"/>
    </row>
    <row r="12" spans="1:3" ht="15.75">
      <c r="A12" s="125" t="s">
        <v>144</v>
      </c>
      <c r="B12" s="51"/>
      <c r="C12" s="51"/>
    </row>
    <row r="13" spans="1:3" ht="31.5">
      <c r="A13" s="126"/>
      <c r="B13" s="51" t="s">
        <v>145</v>
      </c>
      <c r="C13" s="51" t="s">
        <v>146</v>
      </c>
    </row>
    <row r="14" spans="1:3" ht="16.5" thickBot="1">
      <c r="A14" s="127"/>
      <c r="B14" s="52"/>
      <c r="C14" s="52"/>
    </row>
    <row r="15" spans="1:3" ht="32.25" thickBot="1">
      <c r="A15" s="53" t="s">
        <v>147</v>
      </c>
      <c r="B15" s="54"/>
      <c r="C15" s="54"/>
    </row>
    <row r="16" spans="1:3" ht="16.5" thickBot="1">
      <c r="A16" s="50" t="s">
        <v>148</v>
      </c>
      <c r="B16" s="45">
        <v>2581.84</v>
      </c>
      <c r="C16" s="45">
        <v>2832</v>
      </c>
    </row>
    <row r="17" spans="1:3" ht="15.75">
      <c r="A17" s="125" t="s">
        <v>149</v>
      </c>
      <c r="B17" s="55"/>
      <c r="C17" s="55"/>
    </row>
    <row r="18" spans="1:3" ht="16.5" thickBot="1">
      <c r="A18" s="127"/>
      <c r="B18" s="45">
        <v>2188</v>
      </c>
      <c r="C18" s="45" t="s">
        <v>150</v>
      </c>
    </row>
    <row r="19" spans="1:3" ht="16.5" thickBot="1">
      <c r="A19" s="53" t="s">
        <v>151</v>
      </c>
      <c r="B19" s="56"/>
      <c r="C19" s="56"/>
    </row>
    <row r="20" spans="1:3" ht="16.5" thickBot="1">
      <c r="A20" s="50" t="s">
        <v>148</v>
      </c>
      <c r="B20" s="52">
        <v>1.42</v>
      </c>
      <c r="C20" s="52">
        <v>1.56</v>
      </c>
    </row>
    <row r="21" spans="1:3" ht="16.5" thickBot="1">
      <c r="A21" s="50" t="s">
        <v>152</v>
      </c>
      <c r="B21" s="52">
        <v>1.2</v>
      </c>
      <c r="C21" s="52">
        <v>1.32</v>
      </c>
    </row>
    <row r="22" spans="1:3" ht="32.25" thickBot="1">
      <c r="A22" s="53" t="s">
        <v>153</v>
      </c>
      <c r="B22" s="54"/>
      <c r="C22" s="54"/>
    </row>
    <row r="23" spans="1:3" ht="16.5" thickBot="1">
      <c r="A23" s="57" t="s">
        <v>148</v>
      </c>
      <c r="B23" s="45"/>
      <c r="C23" s="45"/>
    </row>
    <row r="24" spans="1:3" ht="16.5" thickBot="1">
      <c r="A24" s="57" t="s">
        <v>154</v>
      </c>
      <c r="B24" s="45">
        <v>153.74</v>
      </c>
      <c r="C24" s="45">
        <v>168.65</v>
      </c>
    </row>
    <row r="25" spans="1:3" ht="16.5" thickBot="1">
      <c r="A25" s="57" t="s">
        <v>155</v>
      </c>
      <c r="B25" s="45">
        <v>1.42</v>
      </c>
      <c r="C25" s="45">
        <v>1.56</v>
      </c>
    </row>
    <row r="26" spans="1:3" ht="16.5" thickBot="1">
      <c r="A26" s="57" t="s">
        <v>156</v>
      </c>
      <c r="B26" s="45">
        <v>2581.84</v>
      </c>
      <c r="C26" s="45">
        <v>2832</v>
      </c>
    </row>
    <row r="27" spans="1:3" ht="16.5" thickBot="1">
      <c r="A27" s="57" t="s">
        <v>152</v>
      </c>
      <c r="B27" s="45"/>
      <c r="C27" s="45"/>
    </row>
    <row r="28" spans="1:3" ht="16.5" thickBot="1">
      <c r="A28" s="57" t="s">
        <v>154</v>
      </c>
      <c r="B28" s="45">
        <v>130.29</v>
      </c>
      <c r="C28" s="45">
        <v>142.92</v>
      </c>
    </row>
    <row r="29" spans="1:3" ht="16.5" thickBot="1">
      <c r="A29" s="57" t="s">
        <v>155</v>
      </c>
      <c r="B29" s="45">
        <v>1.2</v>
      </c>
      <c r="C29" s="45">
        <v>1.32</v>
      </c>
    </row>
    <row r="30" spans="1:3" ht="16.5" thickBot="1">
      <c r="A30" s="57" t="s">
        <v>156</v>
      </c>
      <c r="B30" s="45">
        <v>2188</v>
      </c>
      <c r="C30" s="45">
        <v>2400</v>
      </c>
    </row>
    <row r="31" spans="1:3" ht="15.75">
      <c r="A31" s="125" t="s">
        <v>157</v>
      </c>
      <c r="B31" s="128"/>
      <c r="C31" s="129"/>
    </row>
    <row r="32" spans="1:3" ht="16.5" thickBot="1">
      <c r="A32" s="127"/>
      <c r="B32" s="130" t="s">
        <v>158</v>
      </c>
      <c r="C32" s="131"/>
    </row>
  </sheetData>
  <sheetProtection/>
  <mergeCells count="7">
    <mergeCell ref="B10:C10"/>
    <mergeCell ref="B11:C11"/>
    <mergeCell ref="A12:A14"/>
    <mergeCell ref="A17:A18"/>
    <mergeCell ref="A31:A32"/>
    <mergeCell ref="B31:C31"/>
    <mergeCell ref="B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21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7.00390625" style="4" customWidth="1"/>
    <col min="2" max="2" width="56.125" style="4" customWidth="1"/>
    <col min="3" max="3" width="12.875" style="4" customWidth="1"/>
    <col min="4" max="4" width="21.00390625" style="4" customWidth="1"/>
    <col min="5" max="5" width="9.125" style="4" customWidth="1"/>
    <col min="6" max="6" width="11.00390625" style="4" bestFit="1" customWidth="1"/>
    <col min="7" max="16384" width="9.125" style="4" customWidth="1"/>
  </cols>
  <sheetData>
    <row r="1" ht="12.75" customHeight="1">
      <c r="D1" s="29" t="s">
        <v>165</v>
      </c>
    </row>
    <row r="2" ht="12.75" customHeight="1">
      <c r="D2" s="29" t="s">
        <v>90</v>
      </c>
    </row>
    <row r="3" ht="12.75" customHeight="1">
      <c r="D3" s="29" t="s">
        <v>92</v>
      </c>
    </row>
    <row r="4" ht="12.75" customHeight="1">
      <c r="D4" s="29"/>
    </row>
    <row r="5" ht="10.5" customHeight="1">
      <c r="D5" s="29"/>
    </row>
    <row r="6" spans="1:4" ht="12.75" customHeight="1">
      <c r="A6" s="132" t="s">
        <v>89</v>
      </c>
      <c r="B6" s="132"/>
      <c r="C6" s="132"/>
      <c r="D6" s="132"/>
    </row>
    <row r="7" spans="1:4" ht="14.25" customHeight="1">
      <c r="A7" s="132" t="s">
        <v>160</v>
      </c>
      <c r="B7" s="132"/>
      <c r="C7" s="132"/>
      <c r="D7" s="132"/>
    </row>
    <row r="8" spans="1:4" ht="14.25" customHeight="1">
      <c r="A8" s="132" t="s">
        <v>161</v>
      </c>
      <c r="B8" s="132"/>
      <c r="C8" s="132"/>
      <c r="D8" s="132"/>
    </row>
    <row r="9" spans="1:4" ht="14.25" customHeight="1">
      <c r="A9" s="132"/>
      <c r="B9" s="132"/>
      <c r="C9" s="132"/>
      <c r="D9" s="132"/>
    </row>
    <row r="10" spans="1:4" ht="9.75" customHeight="1">
      <c r="A10" s="3"/>
      <c r="B10" s="2"/>
      <c r="C10" s="2"/>
      <c r="D10" s="2"/>
    </row>
    <row r="11" spans="1:4" ht="36" customHeight="1">
      <c r="A11" s="113" t="s">
        <v>162</v>
      </c>
      <c r="B11" s="113"/>
      <c r="C11" s="113" t="s">
        <v>49</v>
      </c>
      <c r="D11" s="113"/>
    </row>
    <row r="12" spans="1:4" ht="14.25" customHeight="1">
      <c r="A12" s="113" t="s">
        <v>172</v>
      </c>
      <c r="B12" s="113"/>
      <c r="C12" s="113">
        <v>8300010188</v>
      </c>
      <c r="D12" s="113"/>
    </row>
    <row r="13" spans="1:4" ht="14.25" customHeight="1">
      <c r="A13" s="113" t="s">
        <v>173</v>
      </c>
      <c r="B13" s="113"/>
      <c r="C13" s="113">
        <v>298301002</v>
      </c>
      <c r="D13" s="113"/>
    </row>
    <row r="14" spans="1:4" ht="33" customHeight="1">
      <c r="A14" s="113" t="s">
        <v>163</v>
      </c>
      <c r="B14" s="113"/>
      <c r="C14" s="113" t="s">
        <v>65</v>
      </c>
      <c r="D14" s="113"/>
    </row>
    <row r="15" spans="1:4" ht="15.75" customHeight="1">
      <c r="A15" s="113" t="s">
        <v>91</v>
      </c>
      <c r="B15" s="113"/>
      <c r="C15" s="113" t="s">
        <v>88</v>
      </c>
      <c r="D15" s="113"/>
    </row>
    <row r="16" spans="1:4" ht="12" customHeight="1">
      <c r="A16" s="3"/>
      <c r="B16" s="3"/>
      <c r="C16" s="3"/>
      <c r="D16" s="3"/>
    </row>
    <row r="17" spans="1:4" ht="31.5">
      <c r="A17" s="6" t="s">
        <v>2</v>
      </c>
      <c r="B17" s="6" t="s">
        <v>3</v>
      </c>
      <c r="C17" s="6" t="s">
        <v>4</v>
      </c>
      <c r="D17" s="6" t="s">
        <v>5</v>
      </c>
    </row>
    <row r="18" spans="1:4" ht="15.75">
      <c r="A18" s="7" t="s">
        <v>27</v>
      </c>
      <c r="B18" s="5" t="s">
        <v>52</v>
      </c>
      <c r="C18" s="6" t="s">
        <v>8</v>
      </c>
      <c r="D18" s="11">
        <f>D19+D20+D21</f>
        <v>412719.7356911864</v>
      </c>
    </row>
    <row r="19" spans="1:4" ht="15.75">
      <c r="A19" s="7"/>
      <c r="B19" s="14" t="s">
        <v>50</v>
      </c>
      <c r="C19" s="6" t="s">
        <v>8</v>
      </c>
      <c r="D19" s="11">
        <v>538.8801779661017</v>
      </c>
    </row>
    <row r="20" spans="1:4" ht="15.75">
      <c r="A20" s="7"/>
      <c r="B20" s="5" t="s">
        <v>51</v>
      </c>
      <c r="C20" s="6" t="s">
        <v>8</v>
      </c>
      <c r="D20" s="11">
        <v>409902.23149627115</v>
      </c>
    </row>
    <row r="21" spans="1:4" ht="15.75">
      <c r="A21" s="7"/>
      <c r="B21" s="5" t="s">
        <v>80</v>
      </c>
      <c r="C21" s="6" t="s">
        <v>8</v>
      </c>
      <c r="D21" s="11">
        <v>2278.6240169491525</v>
      </c>
    </row>
    <row r="22" spans="1:4" ht="31.5">
      <c r="A22" s="7" t="s">
        <v>28</v>
      </c>
      <c r="B22" s="5" t="s">
        <v>0</v>
      </c>
      <c r="C22" s="6" t="s">
        <v>8</v>
      </c>
      <c r="D22" s="11">
        <v>408606.0864749958</v>
      </c>
    </row>
    <row r="23" spans="1:4" ht="15.75">
      <c r="A23" s="7"/>
      <c r="B23" s="14" t="s">
        <v>50</v>
      </c>
      <c r="C23" s="6" t="s">
        <v>8</v>
      </c>
      <c r="D23" s="11">
        <v>972.10059</v>
      </c>
    </row>
    <row r="24" spans="1:4" ht="15.75">
      <c r="A24" s="7"/>
      <c r="B24" s="5" t="s">
        <v>51</v>
      </c>
      <c r="C24" s="6" t="s">
        <v>8</v>
      </c>
      <c r="D24" s="27">
        <f>D22-D23-D25</f>
        <v>404258.79831499583</v>
      </c>
    </row>
    <row r="25" spans="1:4" ht="15.75">
      <c r="A25" s="7"/>
      <c r="B25" s="5" t="s">
        <v>80</v>
      </c>
      <c r="C25" s="6" t="s">
        <v>8</v>
      </c>
      <c r="D25" s="27">
        <v>3375.1875700000005</v>
      </c>
    </row>
    <row r="26" spans="1:4" ht="15.75">
      <c r="A26" s="8" t="s">
        <v>6</v>
      </c>
      <c r="B26" s="5" t="s">
        <v>41</v>
      </c>
      <c r="C26" s="6" t="s">
        <v>8</v>
      </c>
      <c r="D26" s="11">
        <f>D27+D28</f>
        <v>152841.38169999997</v>
      </c>
    </row>
    <row r="27" spans="1:4" ht="15.75">
      <c r="A27" s="8"/>
      <c r="B27" s="14" t="s">
        <v>50</v>
      </c>
      <c r="C27" s="6" t="s">
        <v>8</v>
      </c>
      <c r="D27" s="25">
        <v>176.15474727393638</v>
      </c>
    </row>
    <row r="28" spans="1:4" ht="15.75">
      <c r="A28" s="8"/>
      <c r="B28" s="5" t="s">
        <v>51</v>
      </c>
      <c r="C28" s="24" t="s">
        <v>8</v>
      </c>
      <c r="D28" s="11">
        <v>152665.22695272602</v>
      </c>
    </row>
    <row r="29" spans="1:4" ht="15.75">
      <c r="A29" s="8"/>
      <c r="B29" s="5" t="s">
        <v>80</v>
      </c>
      <c r="C29" s="24" t="s">
        <v>8</v>
      </c>
      <c r="D29" s="26"/>
    </row>
    <row r="30" spans="1:4" ht="15.75">
      <c r="A30" s="7"/>
      <c r="B30" s="5" t="s">
        <v>40</v>
      </c>
      <c r="C30" s="6"/>
      <c r="D30" s="26"/>
    </row>
    <row r="31" spans="1:4" ht="15.75">
      <c r="A31" s="7"/>
      <c r="B31" s="5" t="s">
        <v>56</v>
      </c>
      <c r="C31" s="6"/>
      <c r="D31" s="11"/>
    </row>
    <row r="32" spans="1:4" ht="18.75">
      <c r="A32" s="7"/>
      <c r="B32" s="5" t="s">
        <v>53</v>
      </c>
      <c r="C32" s="6" t="s">
        <v>166</v>
      </c>
      <c r="D32" s="11">
        <f>D33+D34</f>
        <v>60104.00721139296</v>
      </c>
    </row>
    <row r="33" spans="1:4" ht="18.75">
      <c r="A33" s="7"/>
      <c r="B33" s="14" t="s">
        <v>50</v>
      </c>
      <c r="C33" s="6" t="s">
        <v>166</v>
      </c>
      <c r="D33" s="11">
        <f>D27/D36</f>
        <v>63.00721139295488</v>
      </c>
    </row>
    <row r="34" spans="1:4" ht="18.75">
      <c r="A34" s="7"/>
      <c r="B34" s="5" t="s">
        <v>51</v>
      </c>
      <c r="C34" s="6" t="s">
        <v>166</v>
      </c>
      <c r="D34" s="11">
        <v>60041</v>
      </c>
    </row>
    <row r="35" spans="1:4" ht="18.75">
      <c r="A35" s="7"/>
      <c r="B35" s="5" t="s">
        <v>54</v>
      </c>
      <c r="C35" s="6" t="s">
        <v>167</v>
      </c>
      <c r="D35" s="12"/>
    </row>
    <row r="36" spans="1:4" ht="18.75">
      <c r="A36" s="8"/>
      <c r="B36" s="14" t="s">
        <v>50</v>
      </c>
      <c r="C36" s="6" t="s">
        <v>167</v>
      </c>
      <c r="D36" s="11">
        <v>2.795787075471698</v>
      </c>
    </row>
    <row r="37" spans="1:4" ht="18.75">
      <c r="A37" s="8"/>
      <c r="B37" s="5" t="s">
        <v>51</v>
      </c>
      <c r="C37" s="6" t="s">
        <v>168</v>
      </c>
      <c r="D37" s="11">
        <v>2.4593086037874117</v>
      </c>
    </row>
    <row r="38" spans="1:4" ht="15.75">
      <c r="A38" s="7"/>
      <c r="B38" s="5" t="s">
        <v>55</v>
      </c>
      <c r="C38" s="6"/>
      <c r="D38" s="11"/>
    </row>
    <row r="39" spans="1:4" ht="15.75">
      <c r="A39" s="7"/>
      <c r="B39" s="5" t="s">
        <v>53</v>
      </c>
      <c r="C39" s="6" t="s">
        <v>58</v>
      </c>
      <c r="D39" s="11"/>
    </row>
    <row r="40" spans="1:4" ht="15.75">
      <c r="A40" s="8"/>
      <c r="B40" s="14" t="s">
        <v>50</v>
      </c>
      <c r="C40" s="6" t="s">
        <v>58</v>
      </c>
      <c r="D40" s="11">
        <v>0</v>
      </c>
    </row>
    <row r="41" spans="1:4" ht="15.75">
      <c r="A41" s="8"/>
      <c r="B41" s="5" t="s">
        <v>51</v>
      </c>
      <c r="C41" s="6" t="s">
        <v>58</v>
      </c>
      <c r="D41" s="11">
        <v>111.83147</v>
      </c>
    </row>
    <row r="42" spans="1:4" ht="15.75">
      <c r="A42" s="7"/>
      <c r="B42" s="5" t="s">
        <v>54</v>
      </c>
      <c r="C42" s="6" t="s">
        <v>59</v>
      </c>
      <c r="D42" s="12"/>
    </row>
    <row r="43" spans="1:4" ht="15.75">
      <c r="A43" s="8"/>
      <c r="B43" s="14" t="s">
        <v>50</v>
      </c>
      <c r="C43" s="6" t="s">
        <v>59</v>
      </c>
      <c r="D43" s="17" t="s">
        <v>67</v>
      </c>
    </row>
    <row r="44" spans="1:4" ht="15.75">
      <c r="A44" s="8"/>
      <c r="B44" s="5" t="s">
        <v>51</v>
      </c>
      <c r="C44" s="6" t="s">
        <v>59</v>
      </c>
      <c r="D44" s="11">
        <f>(D28-D27-D34*D37)/D41*1000</f>
        <v>43187.52427605653</v>
      </c>
    </row>
    <row r="45" spans="1:4" ht="31.5">
      <c r="A45" s="7" t="s">
        <v>7</v>
      </c>
      <c r="B45" s="9" t="s">
        <v>30</v>
      </c>
      <c r="C45" s="6" t="s">
        <v>8</v>
      </c>
      <c r="D45" s="11">
        <f>D46+D47+D48</f>
        <v>120358.37396614326</v>
      </c>
    </row>
    <row r="46" spans="1:4" ht="15.75">
      <c r="A46" s="8"/>
      <c r="B46" s="14" t="s">
        <v>50</v>
      </c>
      <c r="C46" s="6" t="s">
        <v>8</v>
      </c>
      <c r="D46" s="11">
        <v>516.0140023955778</v>
      </c>
    </row>
    <row r="47" spans="1:4" ht="15.75">
      <c r="A47" s="8"/>
      <c r="B47" s="5" t="s">
        <v>51</v>
      </c>
      <c r="C47" s="6" t="s">
        <v>8</v>
      </c>
      <c r="D47" s="11">
        <v>117747.77677374768</v>
      </c>
    </row>
    <row r="48" spans="1:4" ht="15.75">
      <c r="A48" s="8"/>
      <c r="B48" s="5" t="s">
        <v>80</v>
      </c>
      <c r="C48" s="6" t="s">
        <v>8</v>
      </c>
      <c r="D48" s="11">
        <v>2094.58319</v>
      </c>
    </row>
    <row r="49" spans="1:4" ht="31.5">
      <c r="A49" s="7" t="s">
        <v>9</v>
      </c>
      <c r="B49" s="9" t="s">
        <v>31</v>
      </c>
      <c r="C49" s="6" t="s">
        <v>8</v>
      </c>
      <c r="D49" s="11">
        <f>D50+D51+D52</f>
        <v>23967.298914831543</v>
      </c>
    </row>
    <row r="50" spans="1:4" ht="15.75">
      <c r="A50" s="8"/>
      <c r="B50" s="14" t="s">
        <v>50</v>
      </c>
      <c r="C50" s="6" t="s">
        <v>8</v>
      </c>
      <c r="D50" s="11">
        <v>128.74257293159226</v>
      </c>
    </row>
    <row r="51" spans="1:4" ht="15.75">
      <c r="A51" s="8"/>
      <c r="B51" s="5" t="s">
        <v>51</v>
      </c>
      <c r="C51" s="6" t="s">
        <v>8</v>
      </c>
      <c r="D51" s="11">
        <v>23225.68437189995</v>
      </c>
    </row>
    <row r="52" spans="1:4" ht="15.75">
      <c r="A52" s="8"/>
      <c r="B52" s="5" t="s">
        <v>80</v>
      </c>
      <c r="C52" s="6"/>
      <c r="D52" s="11">
        <v>612.8719699999999</v>
      </c>
    </row>
    <row r="53" spans="1:4" ht="31.5">
      <c r="A53" s="7" t="s">
        <v>13</v>
      </c>
      <c r="B53" s="9" t="s">
        <v>32</v>
      </c>
      <c r="C53" s="6" t="s">
        <v>8</v>
      </c>
      <c r="D53" s="11">
        <f>D54+D55</f>
        <v>1813.0285305029888</v>
      </c>
    </row>
    <row r="54" spans="1:4" ht="15.75">
      <c r="A54" s="8"/>
      <c r="B54" s="14" t="s">
        <v>50</v>
      </c>
      <c r="C54" s="6" t="s">
        <v>8</v>
      </c>
      <c r="D54" s="11"/>
    </row>
    <row r="55" spans="1:4" ht="15.75">
      <c r="A55" s="8"/>
      <c r="B55" s="5" t="s">
        <v>51</v>
      </c>
      <c r="C55" s="6" t="s">
        <v>8</v>
      </c>
      <c r="D55" s="11">
        <v>1813.0285305029888</v>
      </c>
    </row>
    <row r="56" spans="1:4" ht="15.75">
      <c r="A56" s="8"/>
      <c r="B56" s="5" t="s">
        <v>80</v>
      </c>
      <c r="C56" s="6" t="s">
        <v>8</v>
      </c>
      <c r="D56" s="11"/>
    </row>
    <row r="57" spans="1:4" ht="47.25">
      <c r="A57" s="7" t="s">
        <v>15</v>
      </c>
      <c r="B57" s="5" t="s">
        <v>10</v>
      </c>
      <c r="C57" s="6" t="s">
        <v>8</v>
      </c>
      <c r="D57" s="11">
        <f>D58+D59</f>
        <v>69502.25284512297</v>
      </c>
    </row>
    <row r="58" spans="1:4" ht="15.75">
      <c r="A58" s="8"/>
      <c r="B58" s="14" t="s">
        <v>50</v>
      </c>
      <c r="C58" s="6" t="s">
        <v>8</v>
      </c>
      <c r="D58" s="11">
        <v>48.74426514609935</v>
      </c>
    </row>
    <row r="59" spans="1:4" ht="15.75">
      <c r="A59" s="8"/>
      <c r="B59" s="5" t="s">
        <v>51</v>
      </c>
      <c r="C59" s="6" t="s">
        <v>8</v>
      </c>
      <c r="D59" s="11">
        <v>69453.50857997687</v>
      </c>
    </row>
    <row r="60" spans="1:4" ht="15.75">
      <c r="A60" s="8"/>
      <c r="B60" s="5" t="s">
        <v>80</v>
      </c>
      <c r="C60" s="6"/>
      <c r="D60" s="11">
        <v>99.42929999999998</v>
      </c>
    </row>
    <row r="61" spans="1:4" ht="15.75">
      <c r="A61" s="7" t="s">
        <v>16</v>
      </c>
      <c r="B61" s="5" t="s">
        <v>68</v>
      </c>
      <c r="C61" s="6" t="s">
        <v>8</v>
      </c>
      <c r="D61" s="11">
        <f>D62+D63</f>
        <v>8236.784770226079</v>
      </c>
    </row>
    <row r="62" spans="1:4" ht="15.75">
      <c r="A62" s="8"/>
      <c r="B62" s="14" t="s">
        <v>50</v>
      </c>
      <c r="C62" s="6" t="s">
        <v>8</v>
      </c>
      <c r="D62" s="11">
        <v>84.8662802260779</v>
      </c>
    </row>
    <row r="63" spans="1:4" ht="15.75">
      <c r="A63" s="8"/>
      <c r="B63" s="5" t="s">
        <v>51</v>
      </c>
      <c r="C63" s="6" t="s">
        <v>8</v>
      </c>
      <c r="D63" s="11">
        <v>8151.91849</v>
      </c>
    </row>
    <row r="64" spans="1:4" ht="15.75">
      <c r="A64" s="8"/>
      <c r="B64" s="5" t="s">
        <v>80</v>
      </c>
      <c r="C64" s="6" t="s">
        <v>8</v>
      </c>
      <c r="D64" s="11">
        <v>174.63307999999998</v>
      </c>
    </row>
    <row r="65" spans="1:4" ht="15.75">
      <c r="A65" s="7" t="s">
        <v>17</v>
      </c>
      <c r="B65" s="5" t="s">
        <v>69</v>
      </c>
      <c r="C65" s="6" t="s">
        <v>8</v>
      </c>
      <c r="D65" s="11">
        <f>D66+D67</f>
        <v>18377.628797966532</v>
      </c>
    </row>
    <row r="66" spans="1:4" ht="15.75">
      <c r="A66" s="8"/>
      <c r="B66" s="14" t="s">
        <v>50</v>
      </c>
      <c r="C66" s="6" t="s">
        <v>8</v>
      </c>
      <c r="D66" s="11">
        <v>14.322867966531904</v>
      </c>
    </row>
    <row r="67" spans="1:4" ht="15.75">
      <c r="A67" s="8"/>
      <c r="B67" s="5" t="s">
        <v>51</v>
      </c>
      <c r="C67" s="6" t="s">
        <v>8</v>
      </c>
      <c r="D67" s="11">
        <v>18363.30593</v>
      </c>
    </row>
    <row r="68" spans="1:4" ht="15.75">
      <c r="A68" s="8"/>
      <c r="B68" s="5" t="s">
        <v>80</v>
      </c>
      <c r="C68" s="6"/>
      <c r="D68" s="11">
        <v>307.38249</v>
      </c>
    </row>
    <row r="69" spans="1:4" ht="31.5">
      <c r="A69" s="7" t="s">
        <v>18</v>
      </c>
      <c r="B69" s="9" t="s">
        <v>11</v>
      </c>
      <c r="C69" s="6" t="s">
        <v>8</v>
      </c>
      <c r="D69" s="11">
        <f>D70+D71</f>
        <v>0.11610442</v>
      </c>
    </row>
    <row r="70" spans="1:4" ht="15.75">
      <c r="A70" s="8"/>
      <c r="B70" s="14" t="s">
        <v>50</v>
      </c>
      <c r="C70" s="6" t="s">
        <v>8</v>
      </c>
      <c r="D70" s="11"/>
    </row>
    <row r="71" spans="1:4" ht="15.75">
      <c r="A71" s="8"/>
      <c r="B71" s="5" t="s">
        <v>51</v>
      </c>
      <c r="C71" s="6" t="s">
        <v>8</v>
      </c>
      <c r="D71" s="11">
        <v>0.11610442</v>
      </c>
    </row>
    <row r="72" spans="1:4" ht="15.75">
      <c r="A72" s="8"/>
      <c r="B72" s="5" t="s">
        <v>80</v>
      </c>
      <c r="C72" s="6"/>
      <c r="D72" s="11"/>
    </row>
    <row r="73" spans="1:4" ht="63">
      <c r="A73" s="10" t="s">
        <v>19</v>
      </c>
      <c r="B73" s="9" t="s">
        <v>12</v>
      </c>
      <c r="C73" s="6" t="s">
        <v>8</v>
      </c>
      <c r="D73" s="11">
        <f>D74+D75</f>
        <v>4729.853349670177</v>
      </c>
    </row>
    <row r="74" spans="1:4" ht="15.75">
      <c r="A74" s="8"/>
      <c r="B74" s="14" t="s">
        <v>50</v>
      </c>
      <c r="C74" s="6" t="s">
        <v>8</v>
      </c>
      <c r="D74" s="11">
        <v>3.255854060184287</v>
      </c>
    </row>
    <row r="75" spans="1:4" ht="15.75">
      <c r="A75" s="8"/>
      <c r="B75" s="5" t="s">
        <v>51</v>
      </c>
      <c r="C75" s="6" t="s">
        <v>8</v>
      </c>
      <c r="D75" s="11">
        <v>4726.597495609993</v>
      </c>
    </row>
    <row r="76" spans="1:4" ht="15.75">
      <c r="A76" s="8"/>
      <c r="B76" s="5" t="s">
        <v>80</v>
      </c>
      <c r="C76" s="6" t="s">
        <v>8</v>
      </c>
      <c r="D76" s="11"/>
    </row>
    <row r="77" spans="1:4" ht="15.75">
      <c r="A77" s="8" t="s">
        <v>9</v>
      </c>
      <c r="B77" s="5" t="s">
        <v>81</v>
      </c>
      <c r="C77" s="6" t="s">
        <v>8</v>
      </c>
      <c r="D77" s="11">
        <v>12835.2343146579</v>
      </c>
    </row>
    <row r="78" spans="1:4" ht="31.5">
      <c r="A78" s="7" t="s">
        <v>29</v>
      </c>
      <c r="B78" s="5" t="s">
        <v>14</v>
      </c>
      <c r="C78" s="6" t="s">
        <v>8</v>
      </c>
      <c r="D78" s="11">
        <f>D18-D22</f>
        <v>4113.649216190563</v>
      </c>
    </row>
    <row r="79" spans="1:4" ht="15.75">
      <c r="A79" s="8"/>
      <c r="B79" s="14" t="s">
        <v>50</v>
      </c>
      <c r="C79" s="6" t="s">
        <v>8</v>
      </c>
      <c r="D79" s="16">
        <f>D19-D23</f>
        <v>-433.22041203389836</v>
      </c>
    </row>
    <row r="80" spans="1:4" ht="15.75">
      <c r="A80" s="8"/>
      <c r="B80" s="5" t="s">
        <v>51</v>
      </c>
      <c r="C80" s="6" t="s">
        <v>8</v>
      </c>
      <c r="D80" s="11">
        <f>D20-D24</f>
        <v>5643.433181275323</v>
      </c>
    </row>
    <row r="81" spans="1:4" ht="15.75">
      <c r="A81" s="8"/>
      <c r="B81" s="5" t="s">
        <v>80</v>
      </c>
      <c r="C81" s="6"/>
      <c r="D81" s="11">
        <f>D21-D25</f>
        <v>-1096.563553050848</v>
      </c>
    </row>
    <row r="82" spans="1:4" ht="31.5">
      <c r="A82" s="7" t="s">
        <v>33</v>
      </c>
      <c r="B82" s="5" t="s">
        <v>39</v>
      </c>
      <c r="C82" s="6" t="s">
        <v>8</v>
      </c>
      <c r="D82" s="13">
        <v>9084.447999580436</v>
      </c>
    </row>
    <row r="83" spans="1:4" ht="15.75">
      <c r="A83" s="8"/>
      <c r="B83" s="14" t="s">
        <v>50</v>
      </c>
      <c r="C83" s="6" t="s">
        <v>8</v>
      </c>
      <c r="D83" s="11">
        <f>$D$82/$D$78*D79</f>
        <v>-956.7097481207419</v>
      </c>
    </row>
    <row r="84" spans="1:4" ht="15.75">
      <c r="A84" s="8"/>
      <c r="B84" s="5" t="s">
        <v>51</v>
      </c>
      <c r="C84" s="6" t="s">
        <v>8</v>
      </c>
      <c r="D84" s="11">
        <f>$D$82/$D$78*D80</f>
        <v>12462.772730504867</v>
      </c>
    </row>
    <row r="85" spans="1:4" ht="15.75">
      <c r="A85" s="8"/>
      <c r="B85" s="5" t="s">
        <v>80</v>
      </c>
      <c r="C85" s="6" t="s">
        <v>8</v>
      </c>
      <c r="D85" s="11">
        <f>$D$82/$D$78*D81</f>
        <v>-2421.614982803658</v>
      </c>
    </row>
    <row r="86" spans="1:4" ht="15.75">
      <c r="A86" s="9" t="s">
        <v>34</v>
      </c>
      <c r="B86" s="5" t="s">
        <v>35</v>
      </c>
      <c r="C86" s="6" t="s">
        <v>8</v>
      </c>
      <c r="D86" s="11">
        <f>D87+D88</f>
        <v>150434.27743000005</v>
      </c>
    </row>
    <row r="87" spans="1:4" ht="15.75">
      <c r="A87" s="8"/>
      <c r="B87" s="14" t="s">
        <v>50</v>
      </c>
      <c r="C87" s="6" t="s">
        <v>8</v>
      </c>
      <c r="D87" s="11">
        <f>D93-D90</f>
        <v>564.04655</v>
      </c>
    </row>
    <row r="88" spans="1:4" ht="15.75">
      <c r="A88" s="8"/>
      <c r="B88" s="5" t="s">
        <v>51</v>
      </c>
      <c r="C88" s="6" t="s">
        <v>8</v>
      </c>
      <c r="D88" s="11">
        <f>D94-D91</f>
        <v>149870.23088000005</v>
      </c>
    </row>
    <row r="89" spans="1:4" ht="15.75">
      <c r="A89" s="9" t="s">
        <v>25</v>
      </c>
      <c r="B89" s="5" t="s">
        <v>74</v>
      </c>
      <c r="C89" s="6" t="s">
        <v>8</v>
      </c>
      <c r="D89" s="11"/>
    </row>
    <row r="90" spans="1:4" ht="15.75">
      <c r="A90" s="8"/>
      <c r="B90" s="14" t="s">
        <v>50</v>
      </c>
      <c r="C90" s="6" t="s">
        <v>8</v>
      </c>
      <c r="D90" s="21">
        <v>817.1605</v>
      </c>
    </row>
    <row r="91" spans="1:4" ht="15.75">
      <c r="A91" s="8"/>
      <c r="B91" s="5" t="s">
        <v>51</v>
      </c>
      <c r="C91" s="6" t="s">
        <v>8</v>
      </c>
      <c r="D91" s="21">
        <v>823686.80684</v>
      </c>
    </row>
    <row r="92" spans="1:4" ht="15.75">
      <c r="A92" s="9" t="s">
        <v>26</v>
      </c>
      <c r="B92" s="5" t="s">
        <v>73</v>
      </c>
      <c r="C92" s="6" t="s">
        <v>8</v>
      </c>
      <c r="D92" s="11"/>
    </row>
    <row r="93" spans="1:4" ht="15.75">
      <c r="A93" s="8"/>
      <c r="B93" s="14" t="s">
        <v>50</v>
      </c>
      <c r="C93" s="6" t="s">
        <v>8</v>
      </c>
      <c r="D93" s="21">
        <v>1381.20705</v>
      </c>
    </row>
    <row r="94" spans="1:4" ht="15.75">
      <c r="A94" s="8"/>
      <c r="B94" s="5" t="s">
        <v>51</v>
      </c>
      <c r="C94" s="6" t="s">
        <v>8</v>
      </c>
      <c r="D94" s="21">
        <v>973557.03772</v>
      </c>
    </row>
    <row r="95" spans="1:4" ht="15.75">
      <c r="A95" s="7" t="s">
        <v>36</v>
      </c>
      <c r="B95" s="18" t="s">
        <v>57</v>
      </c>
      <c r="C95" s="6"/>
      <c r="D95" s="11"/>
    </row>
    <row r="96" spans="1:4" ht="15.75">
      <c r="A96" s="8"/>
      <c r="B96" s="23" t="s">
        <v>50</v>
      </c>
      <c r="C96" s="6" t="s">
        <v>71</v>
      </c>
      <c r="D96" s="11">
        <v>0.65</v>
      </c>
    </row>
    <row r="97" spans="1:4" ht="15.75">
      <c r="A97" s="8"/>
      <c r="B97" s="18" t="s">
        <v>51</v>
      </c>
      <c r="C97" s="6" t="s">
        <v>72</v>
      </c>
      <c r="D97" s="11">
        <v>36.23</v>
      </c>
    </row>
    <row r="98" spans="1:4" ht="15.75">
      <c r="A98" s="7" t="s">
        <v>37</v>
      </c>
      <c r="B98" s="18" t="s">
        <v>20</v>
      </c>
      <c r="C98" s="6"/>
      <c r="D98" s="11"/>
    </row>
    <row r="99" spans="1:4" ht="15.75">
      <c r="A99" s="8"/>
      <c r="B99" s="23" t="s">
        <v>50</v>
      </c>
      <c r="C99" s="6" t="s">
        <v>71</v>
      </c>
      <c r="D99" s="11">
        <v>0.36</v>
      </c>
    </row>
    <row r="100" spans="1:4" ht="15.75">
      <c r="A100" s="8"/>
      <c r="B100" s="18" t="s">
        <v>51</v>
      </c>
      <c r="C100" s="6" t="s">
        <v>79</v>
      </c>
      <c r="D100" s="22">
        <v>33840</v>
      </c>
    </row>
    <row r="101" spans="1:4" ht="15.75">
      <c r="A101" s="7" t="s">
        <v>38</v>
      </c>
      <c r="B101" s="18" t="s">
        <v>64</v>
      </c>
      <c r="C101" s="6"/>
      <c r="D101" s="11"/>
    </row>
    <row r="102" spans="1:4" ht="15.75">
      <c r="A102" s="8"/>
      <c r="B102" s="14" t="s">
        <v>50</v>
      </c>
      <c r="C102" s="6" t="s">
        <v>21</v>
      </c>
      <c r="D102" s="11">
        <v>2.4952362516640787</v>
      </c>
    </row>
    <row r="103" spans="1:4" ht="15.75">
      <c r="A103" s="8"/>
      <c r="B103" s="5" t="s">
        <v>51</v>
      </c>
      <c r="C103" s="6" t="s">
        <v>60</v>
      </c>
      <c r="D103" s="11">
        <v>104526.84064799995</v>
      </c>
    </row>
    <row r="104" spans="1:4" ht="15.75">
      <c r="A104" s="7" t="s">
        <v>42</v>
      </c>
      <c r="B104" s="5" t="s">
        <v>63</v>
      </c>
      <c r="C104" s="6" t="s">
        <v>21</v>
      </c>
      <c r="D104" s="11"/>
    </row>
    <row r="105" spans="1:4" ht="15.75">
      <c r="A105" s="8"/>
      <c r="B105" s="14" t="s">
        <v>50</v>
      </c>
      <c r="C105" s="6" t="s">
        <v>21</v>
      </c>
      <c r="D105" s="11">
        <v>2.302536384851913</v>
      </c>
    </row>
    <row r="106" spans="1:4" ht="15.75">
      <c r="A106" s="8"/>
      <c r="B106" s="5" t="s">
        <v>51</v>
      </c>
      <c r="C106" s="6" t="s">
        <v>60</v>
      </c>
      <c r="D106" s="11">
        <v>102128.17951525393</v>
      </c>
    </row>
    <row r="107" spans="1:4" ht="15.75">
      <c r="A107" s="7" t="s">
        <v>43</v>
      </c>
      <c r="B107" s="5" t="s">
        <v>62</v>
      </c>
      <c r="C107" s="6"/>
      <c r="D107" s="11"/>
    </row>
    <row r="108" spans="1:4" ht="15.75">
      <c r="A108" s="8"/>
      <c r="B108" s="14" t="s">
        <v>50</v>
      </c>
      <c r="C108" s="6" t="s">
        <v>21</v>
      </c>
      <c r="D108" s="11">
        <v>0.19269986681216597</v>
      </c>
    </row>
    <row r="109" spans="1:4" ht="15.75">
      <c r="A109" s="8"/>
      <c r="B109" s="5" t="s">
        <v>51</v>
      </c>
      <c r="C109" s="6" t="s">
        <v>60</v>
      </c>
      <c r="D109" s="11">
        <v>10524.664976614293</v>
      </c>
    </row>
    <row r="110" spans="1:4" ht="15.75">
      <c r="A110" s="7" t="s">
        <v>44</v>
      </c>
      <c r="B110" s="5" t="s">
        <v>61</v>
      </c>
      <c r="C110" s="6" t="s">
        <v>21</v>
      </c>
      <c r="D110" s="11"/>
    </row>
    <row r="111" spans="1:4" ht="15.75">
      <c r="A111" s="8"/>
      <c r="B111" s="14" t="s">
        <v>75</v>
      </c>
      <c r="C111" s="6" t="s">
        <v>21</v>
      </c>
      <c r="D111" s="11">
        <f>D105-D108</f>
        <v>2.109836518039747</v>
      </c>
    </row>
    <row r="112" spans="1:4" ht="15.75">
      <c r="A112" s="8"/>
      <c r="B112" s="5" t="s">
        <v>76</v>
      </c>
      <c r="C112" s="6" t="s">
        <v>60</v>
      </c>
      <c r="D112" s="11">
        <f>D106-D109</f>
        <v>91603.51453863963</v>
      </c>
    </row>
    <row r="113" spans="1:4" s="64" customFormat="1" ht="15.75">
      <c r="A113" s="20" t="s">
        <v>45</v>
      </c>
      <c r="B113" s="18" t="s">
        <v>77</v>
      </c>
      <c r="C113" s="19" t="s">
        <v>22</v>
      </c>
      <c r="D113" s="21">
        <v>1</v>
      </c>
    </row>
    <row r="114" spans="1:4" ht="15.75">
      <c r="A114" s="15" t="s">
        <v>46</v>
      </c>
      <c r="B114" s="14" t="s">
        <v>70</v>
      </c>
      <c r="C114" s="6" t="s">
        <v>22</v>
      </c>
      <c r="D114" s="11">
        <v>101</v>
      </c>
    </row>
    <row r="115" spans="1:4" ht="31.5">
      <c r="A115" s="7" t="s">
        <v>47</v>
      </c>
      <c r="B115" s="5" t="s">
        <v>23</v>
      </c>
      <c r="C115" s="6" t="s">
        <v>24</v>
      </c>
      <c r="D115" s="28">
        <v>165.82402713773683</v>
      </c>
    </row>
    <row r="116" spans="1:4" ht="15.75">
      <c r="A116" s="8"/>
      <c r="B116" s="14" t="s">
        <v>50</v>
      </c>
      <c r="C116" s="6" t="s">
        <v>24</v>
      </c>
      <c r="D116" s="28">
        <v>5</v>
      </c>
    </row>
    <row r="117" spans="1:4" ht="15.75">
      <c r="A117" s="8"/>
      <c r="B117" s="5" t="s">
        <v>51</v>
      </c>
      <c r="C117" s="6" t="s">
        <v>24</v>
      </c>
      <c r="D117" s="28">
        <f>D115-D116</f>
        <v>160.82402713773683</v>
      </c>
    </row>
    <row r="118" spans="1:4" ht="31.5">
      <c r="A118" s="7" t="s">
        <v>48</v>
      </c>
      <c r="B118" s="5" t="s">
        <v>66</v>
      </c>
      <c r="C118" s="6"/>
      <c r="D118" s="11"/>
    </row>
    <row r="119" spans="1:4" ht="15.75">
      <c r="A119" s="8"/>
      <c r="B119" s="14" t="s">
        <v>50</v>
      </c>
      <c r="C119" s="6" t="s">
        <v>82</v>
      </c>
      <c r="D119" s="11">
        <v>0.157978084727558</v>
      </c>
    </row>
    <row r="120" spans="1:4" ht="31.5">
      <c r="A120" s="8"/>
      <c r="B120" s="5" t="s">
        <v>51</v>
      </c>
      <c r="C120" s="19" t="s">
        <v>78</v>
      </c>
      <c r="D120" s="11">
        <v>0.6733395154063314</v>
      </c>
    </row>
    <row r="121" ht="15.75">
      <c r="A121" s="1"/>
    </row>
  </sheetData>
  <sheetProtection/>
  <mergeCells count="14">
    <mergeCell ref="A6:D6"/>
    <mergeCell ref="A7:D7"/>
    <mergeCell ref="A8:D8"/>
    <mergeCell ref="A9:D9"/>
    <mergeCell ref="C11:D11"/>
    <mergeCell ref="C14:D14"/>
    <mergeCell ref="C12:D12"/>
    <mergeCell ref="A11:B11"/>
    <mergeCell ref="A12:B12"/>
    <mergeCell ref="A14:B14"/>
    <mergeCell ref="A15:B15"/>
    <mergeCell ref="A13:B13"/>
    <mergeCell ref="C13:D13"/>
    <mergeCell ref="C15:D15"/>
  </mergeCells>
  <printOptions/>
  <pageMargins left="1.1811023622047245" right="0" top="0" bottom="0" header="0.5118110236220472" footer="0.33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55">
      <selection activeCell="I57" sqref="I57"/>
    </sheetView>
  </sheetViews>
  <sheetFormatPr defaultColWidth="9.00390625" defaultRowHeight="12.75"/>
  <cols>
    <col min="1" max="1" width="5.375" style="0" customWidth="1"/>
    <col min="2" max="2" width="64.375" style="0" customWidth="1"/>
    <col min="3" max="4" width="19.625" style="0" customWidth="1"/>
    <col min="5" max="7" width="9.125" style="0" hidden="1" customWidth="1"/>
  </cols>
  <sheetData>
    <row r="1" s="99" customFormat="1" ht="15.75">
      <c r="D1" s="29" t="s">
        <v>165</v>
      </c>
    </row>
    <row r="2" s="99" customFormat="1" ht="15.75">
      <c r="D2" s="29" t="s">
        <v>90</v>
      </c>
    </row>
    <row r="3" spans="4:5" s="99" customFormat="1" ht="15.75">
      <c r="D3" s="29" t="s">
        <v>92</v>
      </c>
      <c r="E3" s="33"/>
    </row>
    <row r="4" s="99" customFormat="1" ht="15.75">
      <c r="D4" s="100"/>
    </row>
    <row r="5" spans="1:4" s="99" customFormat="1" ht="15.75">
      <c r="A5" s="132" t="s">
        <v>89</v>
      </c>
      <c r="B5" s="132"/>
      <c r="C5" s="132"/>
      <c r="D5" s="132"/>
    </row>
    <row r="6" spans="1:4" s="99" customFormat="1" ht="15.75">
      <c r="A6" s="132" t="s">
        <v>246</v>
      </c>
      <c r="B6" s="132"/>
      <c r="C6" s="132"/>
      <c r="D6" s="132"/>
    </row>
    <row r="7" spans="1:4" s="99" customFormat="1" ht="15.75">
      <c r="A7" s="144" t="s">
        <v>247</v>
      </c>
      <c r="B7" s="144"/>
      <c r="C7" s="144"/>
      <c r="D7" s="144"/>
    </row>
    <row r="8" spans="1:4" s="4" customFormat="1" ht="15.75">
      <c r="A8" s="132"/>
      <c r="B8" s="132"/>
      <c r="C8" s="132"/>
      <c r="D8" s="132"/>
    </row>
    <row r="9" spans="1:4" s="99" customFormat="1" ht="15.75">
      <c r="A9" s="3"/>
      <c r="B9" s="2"/>
      <c r="C9" s="2"/>
      <c r="D9" s="2"/>
    </row>
    <row r="10" spans="1:4" s="99" customFormat="1" ht="34.5" customHeight="1">
      <c r="A10" s="3"/>
      <c r="B10" s="3" t="s">
        <v>1</v>
      </c>
      <c r="C10" s="132" t="s">
        <v>49</v>
      </c>
      <c r="D10" s="132"/>
    </row>
    <row r="11" spans="1:4" s="99" customFormat="1" ht="15.75">
      <c r="A11" s="3"/>
      <c r="B11" s="3" t="s">
        <v>248</v>
      </c>
      <c r="C11" s="132" t="s">
        <v>249</v>
      </c>
      <c r="D11" s="132"/>
    </row>
    <row r="12" spans="1:4" s="99" customFormat="1" ht="35.25" customHeight="1">
      <c r="A12" s="3"/>
      <c r="B12" s="3" t="s">
        <v>250</v>
      </c>
      <c r="C12" s="132" t="s">
        <v>65</v>
      </c>
      <c r="D12" s="132"/>
    </row>
    <row r="13" spans="1:4" s="99" customFormat="1" ht="15.75">
      <c r="A13" s="3"/>
      <c r="B13" s="3" t="s">
        <v>91</v>
      </c>
      <c r="C13" s="133" t="s">
        <v>328</v>
      </c>
      <c r="D13" s="133"/>
    </row>
    <row r="15" ht="16.5" thickBot="1">
      <c r="A15" s="71"/>
    </row>
    <row r="16" spans="1:4" ht="32.25" thickBot="1">
      <c r="A16" s="103" t="s">
        <v>2</v>
      </c>
      <c r="B16" s="58" t="s">
        <v>3</v>
      </c>
      <c r="C16" s="58" t="s">
        <v>4</v>
      </c>
      <c r="D16" s="58" t="s">
        <v>5</v>
      </c>
    </row>
    <row r="17" spans="1:4" ht="32.25" thickBot="1">
      <c r="A17" s="101" t="s">
        <v>27</v>
      </c>
      <c r="B17" s="74" t="s">
        <v>253</v>
      </c>
      <c r="C17" s="87" t="s">
        <v>8</v>
      </c>
      <c r="D17" s="106">
        <f>'[4]TDSheet'!$E$14/1.18/1000</f>
        <v>652.2881779661018</v>
      </c>
    </row>
    <row r="18" spans="1:4" ht="32.25" thickBot="1">
      <c r="A18" s="101" t="s">
        <v>28</v>
      </c>
      <c r="B18" s="74" t="s">
        <v>254</v>
      </c>
      <c r="C18" s="87" t="s">
        <v>255</v>
      </c>
      <c r="D18" s="106">
        <f>'[5]TDSheet'!$J$28/1000</f>
        <v>659.80471</v>
      </c>
    </row>
    <row r="19" spans="1:4" ht="32.25" thickBot="1">
      <c r="A19" s="101" t="s">
        <v>6</v>
      </c>
      <c r="B19" s="74" t="s">
        <v>256</v>
      </c>
      <c r="C19" s="87" t="s">
        <v>255</v>
      </c>
      <c r="D19" s="106">
        <v>0</v>
      </c>
    </row>
    <row r="20" spans="1:4" ht="15.75">
      <c r="A20" s="134" t="s">
        <v>7</v>
      </c>
      <c r="B20" s="104" t="s">
        <v>257</v>
      </c>
      <c r="C20" s="137" t="s">
        <v>255</v>
      </c>
      <c r="D20" s="141">
        <f>'[5]TDSheet'!$J$16/1000</f>
        <v>102.10233808718866</v>
      </c>
    </row>
    <row r="21" spans="1:4" ht="16.5" thickBot="1">
      <c r="A21" s="135"/>
      <c r="B21" s="74" t="s">
        <v>258</v>
      </c>
      <c r="C21" s="138"/>
      <c r="D21" s="142"/>
    </row>
    <row r="22" spans="1:4" ht="16.5" thickBot="1">
      <c r="A22" s="135"/>
      <c r="B22" s="74" t="s">
        <v>259</v>
      </c>
      <c r="C22" s="87" t="s">
        <v>260</v>
      </c>
      <c r="D22" s="106">
        <v>2266</v>
      </c>
    </row>
    <row r="23" spans="1:4" ht="16.5" thickBot="1">
      <c r="A23" s="135"/>
      <c r="B23" s="74" t="s">
        <v>261</v>
      </c>
      <c r="C23" s="87" t="s">
        <v>262</v>
      </c>
      <c r="D23" s="106">
        <v>33.07074323009161</v>
      </c>
    </row>
    <row r="24" spans="1:4" ht="16.5" thickBot="1">
      <c r="A24" s="135"/>
      <c r="B24" s="74" t="s">
        <v>263</v>
      </c>
      <c r="C24" s="87" t="s">
        <v>255</v>
      </c>
      <c r="D24" s="106">
        <f>(733.59+773.97)/2</f>
        <v>753.78</v>
      </c>
    </row>
    <row r="25" spans="1:4" ht="32.25" thickBot="1">
      <c r="A25" s="136"/>
      <c r="B25" s="74" t="s">
        <v>264</v>
      </c>
      <c r="C25" s="87" t="s">
        <v>84</v>
      </c>
      <c r="D25" s="105" t="s">
        <v>327</v>
      </c>
    </row>
    <row r="26" spans="1:4" ht="32.25" thickBot="1">
      <c r="A26" s="134" t="s">
        <v>9</v>
      </c>
      <c r="B26" s="74" t="s">
        <v>265</v>
      </c>
      <c r="C26" s="87" t="s">
        <v>255</v>
      </c>
      <c r="D26" s="106">
        <v>0</v>
      </c>
    </row>
    <row r="27" spans="1:4" ht="16.5" thickBot="1">
      <c r="A27" s="135"/>
      <c r="B27" s="74" t="s">
        <v>266</v>
      </c>
      <c r="C27" s="87" t="s">
        <v>267</v>
      </c>
      <c r="D27" s="106">
        <v>0</v>
      </c>
    </row>
    <row r="28" spans="1:4" ht="16.5" thickBot="1">
      <c r="A28" s="136"/>
      <c r="B28" s="74" t="s">
        <v>268</v>
      </c>
      <c r="C28" s="87" t="s">
        <v>269</v>
      </c>
      <c r="D28" s="106">
        <v>0</v>
      </c>
    </row>
    <row r="29" spans="1:4" ht="32.25" thickBot="1">
      <c r="A29" s="101" t="s">
        <v>13</v>
      </c>
      <c r="B29" s="74" t="s">
        <v>270</v>
      </c>
      <c r="C29" s="87" t="s">
        <v>255</v>
      </c>
      <c r="D29" s="106">
        <v>0</v>
      </c>
    </row>
    <row r="30" spans="1:4" ht="32.25" thickBot="1">
      <c r="A30" s="101" t="s">
        <v>15</v>
      </c>
      <c r="B30" s="74" t="s">
        <v>271</v>
      </c>
      <c r="C30" s="87" t="s">
        <v>8</v>
      </c>
      <c r="D30" s="106">
        <v>0</v>
      </c>
    </row>
    <row r="31" spans="1:4" ht="32.25" thickBot="1">
      <c r="A31" s="101" t="s">
        <v>16</v>
      </c>
      <c r="B31" s="74" t="s">
        <v>272</v>
      </c>
      <c r="C31" s="87" t="s">
        <v>8</v>
      </c>
      <c r="D31" s="106">
        <f>('[5]TDSheet'!$J$27+'[5]TDSheet'!$J$26+'[5]TDSheet'!$J$24+'[5]TDSheet'!$J$23+'[5]TDSheet'!$J$22+'[5]TDSheet'!$J$19+'[5]TDSheet'!$J$18+'[5]TDSheet'!$J$15)/1000</f>
        <v>430.40874967194446</v>
      </c>
    </row>
    <row r="32" spans="1:4" ht="32.25" thickBot="1">
      <c r="A32" s="101" t="s">
        <v>17</v>
      </c>
      <c r="B32" s="74" t="s">
        <v>273</v>
      </c>
      <c r="C32" s="87" t="s">
        <v>8</v>
      </c>
      <c r="D32" s="106">
        <v>0</v>
      </c>
    </row>
    <row r="33" spans="1:4" ht="32.25" thickBot="1">
      <c r="A33" s="101" t="s">
        <v>18</v>
      </c>
      <c r="B33" s="74" t="s">
        <v>274</v>
      </c>
      <c r="C33" s="87" t="s">
        <v>8</v>
      </c>
      <c r="D33" s="106">
        <f>'[5]TDSheet'!$J$14/1000</f>
        <v>52.33994688136177</v>
      </c>
    </row>
    <row r="34" spans="1:4" ht="32.25" thickBot="1">
      <c r="A34" s="101" t="s">
        <v>19</v>
      </c>
      <c r="B34" s="74" t="s">
        <v>275</v>
      </c>
      <c r="C34" s="87" t="s">
        <v>8</v>
      </c>
      <c r="D34" s="106">
        <v>0</v>
      </c>
    </row>
    <row r="35" spans="1:4" ht="32.25" thickBot="1">
      <c r="A35" s="101" t="s">
        <v>276</v>
      </c>
      <c r="B35" s="74" t="s">
        <v>277</v>
      </c>
      <c r="C35" s="87" t="s">
        <v>8</v>
      </c>
      <c r="D35" s="106">
        <f>'[5]TDSheet'!$J$20/1000</f>
        <v>62.41393524546796</v>
      </c>
    </row>
    <row r="36" spans="1:4" ht="48" thickBot="1">
      <c r="A36" s="101" t="s">
        <v>278</v>
      </c>
      <c r="B36" s="74" t="s">
        <v>279</v>
      </c>
      <c r="C36" s="87" t="s">
        <v>8</v>
      </c>
      <c r="D36" s="106">
        <f>'[5]TDSheet'!$J$21/1000</f>
        <v>10.086417512740466</v>
      </c>
    </row>
    <row r="37" spans="1:4" ht="95.25" thickBot="1">
      <c r="A37" s="101" t="s">
        <v>280</v>
      </c>
      <c r="B37" s="74" t="s">
        <v>281</v>
      </c>
      <c r="C37" s="87" t="s">
        <v>8</v>
      </c>
      <c r="D37" s="106">
        <v>0</v>
      </c>
    </row>
    <row r="38" spans="1:4" ht="48" thickBot="1">
      <c r="A38" s="101" t="s">
        <v>282</v>
      </c>
      <c r="B38" s="74" t="s">
        <v>283</v>
      </c>
      <c r="C38" s="87" t="s">
        <v>8</v>
      </c>
      <c r="D38" s="106">
        <f>'[5]TDSheet'!$J$17/1000</f>
        <v>2.453322601296673</v>
      </c>
    </row>
    <row r="39" spans="1:4" ht="48" thickBot="1">
      <c r="A39" s="101" t="s">
        <v>29</v>
      </c>
      <c r="B39" s="74" t="s">
        <v>284</v>
      </c>
      <c r="C39" s="87" t="s">
        <v>8</v>
      </c>
      <c r="D39" s="106">
        <f>D43-D40</f>
        <v>-330.72506999999996</v>
      </c>
    </row>
    <row r="40" spans="1:4" ht="16.5" thickBot="1">
      <c r="A40" s="101" t="s">
        <v>285</v>
      </c>
      <c r="B40" s="74" t="s">
        <v>286</v>
      </c>
      <c r="C40" s="87" t="s">
        <v>8</v>
      </c>
      <c r="D40" s="106">
        <f>'[6]TDSheet'!$E$926/1000</f>
        <v>1873.7522</v>
      </c>
    </row>
    <row r="41" spans="1:4" ht="16.5" thickBot="1">
      <c r="A41" s="101" t="s">
        <v>287</v>
      </c>
      <c r="B41" s="74" t="s">
        <v>288</v>
      </c>
      <c r="C41" s="87" t="s">
        <v>8</v>
      </c>
      <c r="D41" s="106">
        <v>0</v>
      </c>
    </row>
    <row r="42" spans="1:4" ht="16.5" thickBot="1">
      <c r="A42" s="101" t="s">
        <v>289</v>
      </c>
      <c r="B42" s="74" t="s">
        <v>290</v>
      </c>
      <c r="C42" s="87" t="s">
        <v>8</v>
      </c>
      <c r="D42" s="106">
        <v>0</v>
      </c>
    </row>
    <row r="43" spans="1:4" ht="16.5" thickBot="1">
      <c r="A43" s="101" t="s">
        <v>291</v>
      </c>
      <c r="B43" s="74" t="s">
        <v>292</v>
      </c>
      <c r="C43" s="87" t="s">
        <v>8</v>
      </c>
      <c r="D43" s="106">
        <f>'[6]TDSheet'!$M$926/1000</f>
        <v>1543.02713</v>
      </c>
    </row>
    <row r="44" spans="1:4" ht="32.25" thickBot="1">
      <c r="A44" s="101" t="s">
        <v>33</v>
      </c>
      <c r="B44" s="74" t="s">
        <v>293</v>
      </c>
      <c r="C44" s="87" t="s">
        <v>8</v>
      </c>
      <c r="D44" s="106">
        <f>D17-D18</f>
        <v>-7.516532033898216</v>
      </c>
    </row>
    <row r="45" spans="1:4" ht="63.75" thickBot="1">
      <c r="A45" s="101" t="s">
        <v>34</v>
      </c>
      <c r="B45" s="74" t="s">
        <v>294</v>
      </c>
      <c r="C45" s="87" t="s">
        <v>8</v>
      </c>
      <c r="D45" s="106">
        <v>0</v>
      </c>
    </row>
    <row r="46" spans="1:4" ht="63.75" thickBot="1">
      <c r="A46" s="101" t="s">
        <v>36</v>
      </c>
      <c r="B46" s="74" t="s">
        <v>295</v>
      </c>
      <c r="C46" s="87" t="s">
        <v>296</v>
      </c>
      <c r="D46" s="107">
        <f>'[3]СТ'!$S$21</f>
        <v>1.12</v>
      </c>
    </row>
    <row r="47" spans="1:4" ht="32.25" thickBot="1">
      <c r="A47" s="101" t="s">
        <v>37</v>
      </c>
      <c r="B47" s="74" t="s">
        <v>297</v>
      </c>
      <c r="C47" s="87" t="s">
        <v>298</v>
      </c>
      <c r="D47" s="107">
        <f>'[1]2014'!$F$565/'[1]2014'!$J$565</f>
        <v>0.03738247480605953</v>
      </c>
    </row>
    <row r="48" spans="1:4" ht="48" thickBot="1">
      <c r="A48" s="101" t="s">
        <v>38</v>
      </c>
      <c r="B48" s="74" t="s">
        <v>299</v>
      </c>
      <c r="C48" s="87" t="s">
        <v>21</v>
      </c>
      <c r="D48" s="106">
        <f>'[7]2015'!$C$565/1000</f>
        <v>1.9651815600935139</v>
      </c>
    </row>
    <row r="49" spans="1:4" ht="48" thickBot="1">
      <c r="A49" s="101" t="s">
        <v>42</v>
      </c>
      <c r="B49" s="74" t="s">
        <v>300</v>
      </c>
      <c r="C49" s="87" t="s">
        <v>21</v>
      </c>
      <c r="D49" s="106">
        <v>0</v>
      </c>
    </row>
    <row r="50" spans="1:4" ht="48" thickBot="1">
      <c r="A50" s="134" t="s">
        <v>43</v>
      </c>
      <c r="B50" s="74" t="s">
        <v>301</v>
      </c>
      <c r="C50" s="87" t="s">
        <v>21</v>
      </c>
      <c r="D50" s="106">
        <f>D52</f>
        <v>0.2528317411780822</v>
      </c>
    </row>
    <row r="51" spans="1:4" ht="16.5" thickBot="1">
      <c r="A51" s="135"/>
      <c r="B51" s="74" t="s">
        <v>302</v>
      </c>
      <c r="C51" s="87" t="s">
        <v>21</v>
      </c>
      <c r="D51" s="106"/>
    </row>
    <row r="52" spans="1:4" ht="12.75">
      <c r="A52" s="135"/>
      <c r="B52" s="139" t="s">
        <v>303</v>
      </c>
      <c r="C52" s="137" t="s">
        <v>21</v>
      </c>
      <c r="D52" s="141">
        <f>'[7]2015'!$F$565/1000</f>
        <v>0.2528317411780822</v>
      </c>
    </row>
    <row r="53" spans="1:4" ht="24.75" customHeight="1" thickBot="1">
      <c r="A53" s="136"/>
      <c r="B53" s="140"/>
      <c r="C53" s="138"/>
      <c r="D53" s="142"/>
    </row>
    <row r="54" spans="1:4" ht="32.25" thickBot="1">
      <c r="A54" s="101" t="s">
        <v>304</v>
      </c>
      <c r="B54" s="74" t="s">
        <v>305</v>
      </c>
      <c r="C54" s="87" t="s">
        <v>21</v>
      </c>
      <c r="D54" s="106">
        <f>('[7]2015'!$F$565-'[7]2015'!$I$565)/1000</f>
        <v>0.24092426217808222</v>
      </c>
    </row>
    <row r="55" spans="1:4" ht="32.25" thickBot="1">
      <c r="A55" s="101" t="s">
        <v>306</v>
      </c>
      <c r="B55" s="74" t="s">
        <v>307</v>
      </c>
      <c r="C55" s="87" t="s">
        <v>21</v>
      </c>
      <c r="D55" s="107">
        <f>'[7]2015'!$I$565/1000</f>
        <v>0.011907479</v>
      </c>
    </row>
    <row r="56" spans="1:4" ht="12.75">
      <c r="A56" s="134" t="s">
        <v>44</v>
      </c>
      <c r="B56" s="139" t="s">
        <v>308</v>
      </c>
      <c r="C56" s="137"/>
      <c r="D56" s="141"/>
    </row>
    <row r="57" spans="1:4" ht="21" customHeight="1" thickBot="1">
      <c r="A57" s="136"/>
      <c r="B57" s="140"/>
      <c r="C57" s="138"/>
      <c r="D57" s="142"/>
    </row>
    <row r="58" spans="1:4" ht="32.25" thickBot="1">
      <c r="A58" s="101" t="s">
        <v>309</v>
      </c>
      <c r="B58" s="74" t="s">
        <v>310</v>
      </c>
      <c r="C58" s="87" t="s">
        <v>311</v>
      </c>
      <c r="D58" s="107">
        <v>7.9</v>
      </c>
    </row>
    <row r="59" spans="1:4" ht="32.25" thickBot="1">
      <c r="A59" s="101" t="s">
        <v>312</v>
      </c>
      <c r="B59" s="74" t="s">
        <v>313</v>
      </c>
      <c r="C59" s="87" t="s">
        <v>71</v>
      </c>
      <c r="D59" s="107">
        <v>17.5</v>
      </c>
    </row>
    <row r="60" spans="1:4" ht="16.5" thickBot="1">
      <c r="A60" s="101" t="s">
        <v>45</v>
      </c>
      <c r="B60" s="74" t="s">
        <v>314</v>
      </c>
      <c r="C60" s="87" t="s">
        <v>21</v>
      </c>
      <c r="D60" s="109">
        <f>'[7]2015'!$G$565/1000</f>
        <v>0.1774609553278284</v>
      </c>
    </row>
    <row r="61" spans="1:4" ht="32.25" thickBot="1">
      <c r="A61" s="101" t="s">
        <v>46</v>
      </c>
      <c r="B61" s="74" t="s">
        <v>315</v>
      </c>
      <c r="C61" s="87" t="s">
        <v>24</v>
      </c>
      <c r="D61" s="106">
        <v>5</v>
      </c>
    </row>
    <row r="62" spans="1:4" ht="48" thickBot="1">
      <c r="A62" s="101" t="s">
        <v>47</v>
      </c>
      <c r="B62" s="74" t="s">
        <v>316</v>
      </c>
      <c r="C62" s="87" t="s">
        <v>24</v>
      </c>
      <c r="D62" s="106">
        <v>0</v>
      </c>
    </row>
    <row r="63" spans="1:7" ht="63.75" thickBot="1">
      <c r="A63" s="101" t="s">
        <v>48</v>
      </c>
      <c r="B63" s="74" t="s">
        <v>317</v>
      </c>
      <c r="C63" s="87" t="s">
        <v>318</v>
      </c>
      <c r="D63" s="108">
        <f>G63</f>
        <v>454.3145168912233</v>
      </c>
      <c r="E63">
        <f>D20*1.125*1000</f>
        <v>114865.13034808723</v>
      </c>
      <c r="F63">
        <f>D50*1000</f>
        <v>252.8317411780822</v>
      </c>
      <c r="G63">
        <f>E63/F63</f>
        <v>454.3145168912233</v>
      </c>
    </row>
    <row r="64" spans="1:4" ht="63.75" thickBot="1">
      <c r="A64" s="101" t="s">
        <v>319</v>
      </c>
      <c r="B64" s="74" t="s">
        <v>320</v>
      </c>
      <c r="C64" s="87" t="s">
        <v>321</v>
      </c>
      <c r="D64" s="106">
        <v>0</v>
      </c>
    </row>
    <row r="65" spans="1:4" ht="63.75" thickBot="1">
      <c r="A65" s="101" t="s">
        <v>322</v>
      </c>
      <c r="B65" s="74" t="s">
        <v>323</v>
      </c>
      <c r="C65" s="87" t="s">
        <v>324</v>
      </c>
      <c r="D65" s="106">
        <v>0</v>
      </c>
    </row>
    <row r="66" spans="1:4" ht="79.5" thickBot="1">
      <c r="A66" s="101" t="s">
        <v>325</v>
      </c>
      <c r="B66" s="74" t="s">
        <v>326</v>
      </c>
      <c r="C66" s="87" t="s">
        <v>84</v>
      </c>
      <c r="D66" s="106" t="s">
        <v>84</v>
      </c>
    </row>
    <row r="67" spans="1:4" ht="12.75">
      <c r="A67" s="143"/>
      <c r="B67" s="143"/>
      <c r="C67" s="143"/>
      <c r="D67" s="143"/>
    </row>
  </sheetData>
  <sheetProtection/>
  <mergeCells count="21">
    <mergeCell ref="A26:A28"/>
    <mergeCell ref="C12:D12"/>
    <mergeCell ref="A67:D67"/>
    <mergeCell ref="A5:D5"/>
    <mergeCell ref="A6:D6"/>
    <mergeCell ref="A7:D7"/>
    <mergeCell ref="A8:D8"/>
    <mergeCell ref="C10:D10"/>
    <mergeCell ref="A20:A25"/>
    <mergeCell ref="C20:C21"/>
    <mergeCell ref="D20:D21"/>
    <mergeCell ref="C13:D13"/>
    <mergeCell ref="A50:A53"/>
    <mergeCell ref="A56:A57"/>
    <mergeCell ref="C52:C53"/>
    <mergeCell ref="B52:B53"/>
    <mergeCell ref="C11:D11"/>
    <mergeCell ref="D52:D53"/>
    <mergeCell ref="B56:B57"/>
    <mergeCell ref="C56:C57"/>
    <mergeCell ref="D56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.625" style="65" customWidth="1"/>
    <col min="2" max="2" width="50.375" style="65" customWidth="1"/>
    <col min="3" max="4" width="12.75390625" style="65" customWidth="1"/>
    <col min="5" max="16384" width="9.125" style="65" customWidth="1"/>
  </cols>
  <sheetData>
    <row r="1" spans="3:4" ht="15.75">
      <c r="C1" s="4"/>
      <c r="D1" s="29" t="s">
        <v>164</v>
      </c>
    </row>
    <row r="2" spans="3:4" ht="15.75">
      <c r="C2" s="4"/>
      <c r="D2" s="29" t="s">
        <v>90</v>
      </c>
    </row>
    <row r="3" spans="3:4" ht="15.75">
      <c r="C3" s="145" t="s">
        <v>92</v>
      </c>
      <c r="D3" s="145"/>
    </row>
    <row r="4" spans="3:4" ht="15.75">
      <c r="C4" s="66"/>
      <c r="D4" s="66"/>
    </row>
    <row r="6" spans="1:12" ht="34.5" customHeight="1">
      <c r="A6" s="146" t="s">
        <v>104</v>
      </c>
      <c r="B6" s="146"/>
      <c r="C6" s="146"/>
      <c r="D6" s="146"/>
      <c r="E6" s="30"/>
      <c r="F6" s="30"/>
      <c r="G6" s="30"/>
      <c r="H6" s="30"/>
      <c r="I6" s="30"/>
      <c r="J6" s="30"/>
      <c r="K6" s="30"/>
      <c r="L6" s="30"/>
    </row>
    <row r="7" spans="1:12" ht="15.75">
      <c r="A7" s="67"/>
      <c r="B7" s="67"/>
      <c r="C7" s="67"/>
      <c r="D7" s="67"/>
      <c r="E7" s="30"/>
      <c r="F7" s="30"/>
      <c r="G7" s="30"/>
      <c r="H7" s="30"/>
      <c r="I7" s="30"/>
      <c r="J7" s="30"/>
      <c r="K7" s="30"/>
      <c r="L7" s="30"/>
    </row>
    <row r="8" spans="1:12" ht="36" customHeight="1">
      <c r="A8" s="113" t="s">
        <v>1</v>
      </c>
      <c r="B8" s="113"/>
      <c r="C8" s="115" t="s">
        <v>83</v>
      </c>
      <c r="D8" s="115"/>
      <c r="E8" s="30"/>
      <c r="F8" s="30"/>
      <c r="G8" s="30"/>
      <c r="H8" s="30"/>
      <c r="I8" s="30"/>
      <c r="J8" s="30"/>
      <c r="K8" s="30"/>
      <c r="L8" s="30"/>
    </row>
    <row r="9" spans="1:12" ht="15.75">
      <c r="A9" s="113" t="s">
        <v>172</v>
      </c>
      <c r="B9" s="113"/>
      <c r="C9" s="115">
        <v>8300010188</v>
      </c>
      <c r="D9" s="115"/>
      <c r="E9" s="30"/>
      <c r="F9" s="30"/>
      <c r="G9" s="30"/>
      <c r="H9" s="30"/>
      <c r="I9" s="30"/>
      <c r="J9" s="30"/>
      <c r="K9" s="30"/>
      <c r="L9" s="30"/>
    </row>
    <row r="10" spans="1:12" ht="15.75">
      <c r="A10" s="113" t="s">
        <v>173</v>
      </c>
      <c r="B10" s="113"/>
      <c r="C10" s="115">
        <v>298301002</v>
      </c>
      <c r="D10" s="115"/>
      <c r="E10" s="30"/>
      <c r="F10" s="30"/>
      <c r="G10" s="30"/>
      <c r="H10" s="30"/>
      <c r="I10" s="30"/>
      <c r="J10" s="30"/>
      <c r="K10" s="30"/>
      <c r="L10" s="30"/>
    </row>
    <row r="11" spans="1:12" ht="36" customHeight="1">
      <c r="A11" s="113" t="s">
        <v>163</v>
      </c>
      <c r="B11" s="113"/>
      <c r="C11" s="115" t="s">
        <v>65</v>
      </c>
      <c r="D11" s="115"/>
      <c r="E11" s="30"/>
      <c r="F11" s="30"/>
      <c r="G11" s="30"/>
      <c r="H11" s="30"/>
      <c r="I11" s="30"/>
      <c r="J11" s="30"/>
      <c r="K11" s="30"/>
      <c r="L11" s="30"/>
    </row>
    <row r="12" spans="1:12" ht="15.75">
      <c r="A12" s="113" t="s">
        <v>91</v>
      </c>
      <c r="B12" s="113"/>
      <c r="C12" s="115" t="s">
        <v>329</v>
      </c>
      <c r="D12" s="115"/>
      <c r="E12" s="30"/>
      <c r="F12" s="30"/>
      <c r="G12" s="30"/>
      <c r="H12" s="30"/>
      <c r="I12" s="30"/>
      <c r="J12" s="30"/>
      <c r="K12" s="30"/>
      <c r="L12" s="30"/>
    </row>
    <row r="13" spans="2:12" s="68" customFormat="1" ht="15.75">
      <c r="B13" s="31"/>
      <c r="C13" s="31"/>
      <c r="D13" s="31"/>
      <c r="E13" s="30"/>
      <c r="F13" s="30"/>
      <c r="G13" s="30"/>
      <c r="H13" s="30"/>
      <c r="I13" s="30"/>
      <c r="J13" s="30"/>
      <c r="K13" s="30"/>
      <c r="L13" s="30"/>
    </row>
    <row r="14" spans="1:12" ht="33.75" customHeight="1">
      <c r="A14" s="6" t="s">
        <v>2</v>
      </c>
      <c r="B14" s="6" t="s">
        <v>3</v>
      </c>
      <c r="C14" s="6" t="s">
        <v>4</v>
      </c>
      <c r="D14" s="6" t="s">
        <v>5</v>
      </c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7" t="s">
        <v>27</v>
      </c>
      <c r="B15" s="5" t="s">
        <v>94</v>
      </c>
      <c r="C15" s="6" t="s">
        <v>86</v>
      </c>
      <c r="D15" s="6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31.5">
      <c r="A16" s="7" t="s">
        <v>28</v>
      </c>
      <c r="B16" s="5" t="s">
        <v>95</v>
      </c>
      <c r="C16" s="6" t="s">
        <v>86</v>
      </c>
      <c r="D16" s="6">
        <v>0</v>
      </c>
      <c r="E16" s="33"/>
      <c r="F16" s="33"/>
      <c r="G16" s="33"/>
      <c r="H16" s="33"/>
      <c r="I16" s="33"/>
      <c r="J16" s="33"/>
      <c r="K16" s="33"/>
      <c r="L16" s="33"/>
    </row>
    <row r="17" spans="1:12" ht="43.5" customHeight="1">
      <c r="A17" s="7" t="s">
        <v>29</v>
      </c>
      <c r="B17" s="5" t="s">
        <v>96</v>
      </c>
      <c r="C17" s="6" t="s">
        <v>84</v>
      </c>
      <c r="D17" s="6">
        <v>0</v>
      </c>
      <c r="E17" s="33"/>
      <c r="F17" s="33"/>
      <c r="G17" s="33"/>
      <c r="H17" s="33"/>
      <c r="I17" s="33"/>
      <c r="J17" s="33"/>
      <c r="K17" s="33"/>
      <c r="L17" s="33"/>
    </row>
    <row r="18" spans="1:12" ht="45.75" customHeight="1">
      <c r="A18" s="7" t="s">
        <v>33</v>
      </c>
      <c r="B18" s="5" t="s">
        <v>98</v>
      </c>
      <c r="C18" s="6" t="s">
        <v>87</v>
      </c>
      <c r="D18" s="6" t="s">
        <v>85</v>
      </c>
      <c r="E18" s="33"/>
      <c r="F18" s="33"/>
      <c r="G18" s="33"/>
      <c r="H18" s="33"/>
      <c r="I18" s="33"/>
      <c r="J18" s="33"/>
      <c r="K18" s="33"/>
      <c r="L18" s="33"/>
    </row>
    <row r="19" spans="1:12" ht="47.25">
      <c r="A19" s="9" t="s">
        <v>34</v>
      </c>
      <c r="B19" s="5" t="s">
        <v>99</v>
      </c>
      <c r="C19" s="6" t="s">
        <v>100</v>
      </c>
      <c r="D19" s="6">
        <v>0</v>
      </c>
      <c r="E19" s="33"/>
      <c r="F19" s="33"/>
      <c r="G19" s="33"/>
      <c r="H19" s="33"/>
      <c r="I19" s="33"/>
      <c r="J19" s="33"/>
      <c r="K19" s="33"/>
      <c r="L19" s="33"/>
    </row>
  </sheetData>
  <sheetProtection/>
  <mergeCells count="12">
    <mergeCell ref="A12:B12"/>
    <mergeCell ref="A10:B10"/>
    <mergeCell ref="C10:D10"/>
    <mergeCell ref="A6:D6"/>
    <mergeCell ref="C8:D8"/>
    <mergeCell ref="C12:D12"/>
    <mergeCell ref="C3:D3"/>
    <mergeCell ref="C9:D9"/>
    <mergeCell ref="C11:D11"/>
    <mergeCell ref="A8:B8"/>
    <mergeCell ref="A9:B9"/>
    <mergeCell ref="A11:B1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9.875" style="0" customWidth="1"/>
    <col min="2" max="2" width="26.00390625" style="0" customWidth="1"/>
    <col min="3" max="4" width="16.00390625" style="0" customWidth="1"/>
    <col min="5" max="5" width="19.375" style="0" customWidth="1"/>
  </cols>
  <sheetData>
    <row r="1" ht="15.75">
      <c r="B1" s="29" t="s">
        <v>212</v>
      </c>
    </row>
    <row r="2" ht="15.75">
      <c r="B2" s="29" t="s">
        <v>90</v>
      </c>
    </row>
    <row r="3" spans="2:3" ht="15.75">
      <c r="B3" s="29" t="s">
        <v>92</v>
      </c>
      <c r="C3" s="33"/>
    </row>
    <row r="4" spans="2:3" ht="15.75">
      <c r="B4" s="29"/>
      <c r="C4" s="33"/>
    </row>
    <row r="6" spans="1:2" ht="16.5">
      <c r="A6" s="77" t="s">
        <v>170</v>
      </c>
      <c r="B6" s="60"/>
    </row>
    <row r="7" spans="1:2" ht="16.5">
      <c r="A7" s="77" t="s">
        <v>171</v>
      </c>
      <c r="B7" s="60"/>
    </row>
    <row r="8" ht="17.25" thickBot="1">
      <c r="A8" s="70"/>
    </row>
    <row r="9" spans="1:2" ht="48" thickBot="1">
      <c r="A9" s="49" t="s">
        <v>1</v>
      </c>
      <c r="B9" s="58" t="s">
        <v>83</v>
      </c>
    </row>
    <row r="10" spans="1:2" ht="16.5" thickBot="1">
      <c r="A10" s="50" t="s">
        <v>172</v>
      </c>
      <c r="B10" s="45">
        <v>8300010188</v>
      </c>
    </row>
    <row r="11" spans="1:2" ht="16.5" thickBot="1">
      <c r="A11" s="50" t="s">
        <v>173</v>
      </c>
      <c r="B11" s="45">
        <v>298301001</v>
      </c>
    </row>
    <row r="12" spans="1:2" ht="32.25" thickBot="1">
      <c r="A12" s="50" t="s">
        <v>163</v>
      </c>
      <c r="B12" s="45" t="s">
        <v>65</v>
      </c>
    </row>
    <row r="13" spans="1:2" ht="16.5" thickBot="1">
      <c r="A13" s="50" t="s">
        <v>91</v>
      </c>
      <c r="B13" s="45" t="s">
        <v>330</v>
      </c>
    </row>
    <row r="14" ht="16.5" thickBot="1">
      <c r="A14" s="71"/>
    </row>
    <row r="15" spans="1:2" ht="126.75" thickBot="1">
      <c r="A15" s="72" t="s">
        <v>174</v>
      </c>
      <c r="B15" s="73" t="s">
        <v>331</v>
      </c>
    </row>
    <row r="16" spans="1:2" ht="16.5" thickBot="1">
      <c r="A16" s="46" t="s">
        <v>175</v>
      </c>
      <c r="B16" s="74"/>
    </row>
    <row r="17" spans="1:2" ht="95.25" thickBot="1">
      <c r="A17" s="46" t="s">
        <v>176</v>
      </c>
      <c r="B17" s="74"/>
    </row>
    <row r="18" spans="1:2" ht="16.5" thickBot="1">
      <c r="A18" s="46" t="s">
        <v>177</v>
      </c>
      <c r="B18" s="74"/>
    </row>
    <row r="19" spans="1:2" ht="16.5" thickBot="1">
      <c r="A19" s="46" t="s">
        <v>178</v>
      </c>
      <c r="B19" s="74"/>
    </row>
    <row r="20" ht="16.5">
      <c r="A20" s="70"/>
    </row>
    <row r="21" ht="16.5">
      <c r="A21" s="70"/>
    </row>
    <row r="22" ht="16.5">
      <c r="A22" s="70"/>
    </row>
    <row r="23" ht="16.5">
      <c r="A23" s="70"/>
    </row>
    <row r="24" ht="16.5">
      <c r="A24" s="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25390625" style="4" customWidth="1"/>
    <col min="2" max="2" width="56.25390625" style="4" customWidth="1"/>
    <col min="3" max="4" width="12.75390625" style="4" customWidth="1"/>
    <col min="5" max="16384" width="9.125" style="4" customWidth="1"/>
  </cols>
  <sheetData>
    <row r="1" ht="15.75">
      <c r="D1" s="29" t="s">
        <v>169</v>
      </c>
    </row>
    <row r="2" ht="15.75">
      <c r="D2" s="29" t="s">
        <v>90</v>
      </c>
    </row>
    <row r="3" spans="2:4" ht="15.75">
      <c r="B3" s="4" t="s">
        <v>93</v>
      </c>
      <c r="C3" s="145" t="s">
        <v>92</v>
      </c>
      <c r="D3" s="145"/>
    </row>
    <row r="6" spans="1:4" s="69" customFormat="1" ht="79.5" customHeight="1">
      <c r="A6" s="133" t="s">
        <v>97</v>
      </c>
      <c r="B6" s="133"/>
      <c r="C6" s="133"/>
      <c r="D6" s="133"/>
    </row>
    <row r="7" spans="1:4" s="69" customFormat="1" ht="15.75">
      <c r="A7" s="34"/>
      <c r="C7" s="34"/>
      <c r="D7" s="34"/>
    </row>
    <row r="8" spans="1:12" s="65" customFormat="1" ht="34.5" customHeight="1">
      <c r="A8" s="147" t="s">
        <v>1</v>
      </c>
      <c r="B8" s="147"/>
      <c r="C8" s="148" t="s">
        <v>83</v>
      </c>
      <c r="D8" s="148"/>
      <c r="E8" s="30"/>
      <c r="F8" s="30"/>
      <c r="G8" s="30"/>
      <c r="H8" s="30"/>
      <c r="I8" s="30"/>
      <c r="J8" s="30"/>
      <c r="K8" s="30"/>
      <c r="L8" s="30"/>
    </row>
    <row r="9" spans="1:12" s="65" customFormat="1" ht="15.75" customHeight="1">
      <c r="A9" s="147" t="s">
        <v>172</v>
      </c>
      <c r="B9" s="147"/>
      <c r="C9" s="148">
        <v>8300010188</v>
      </c>
      <c r="D9" s="148"/>
      <c r="E9" s="30"/>
      <c r="F9" s="30"/>
      <c r="G9" s="30"/>
      <c r="H9" s="30"/>
      <c r="I9" s="30"/>
      <c r="J9" s="30"/>
      <c r="K9" s="30"/>
      <c r="L9" s="30"/>
    </row>
    <row r="10" spans="1:12" s="65" customFormat="1" ht="15.75" customHeight="1">
      <c r="A10" s="147" t="s">
        <v>173</v>
      </c>
      <c r="B10" s="147"/>
      <c r="C10" s="148">
        <v>298301002</v>
      </c>
      <c r="D10" s="148"/>
      <c r="E10" s="30"/>
      <c r="F10" s="30"/>
      <c r="G10" s="30"/>
      <c r="H10" s="30"/>
      <c r="I10" s="30"/>
      <c r="J10" s="30"/>
      <c r="K10" s="30"/>
      <c r="L10" s="30"/>
    </row>
    <row r="11" spans="1:12" s="65" customFormat="1" ht="34.5" customHeight="1">
      <c r="A11" s="147" t="s">
        <v>163</v>
      </c>
      <c r="B11" s="147"/>
      <c r="C11" s="148" t="s">
        <v>65</v>
      </c>
      <c r="D11" s="148"/>
      <c r="E11" s="30"/>
      <c r="F11" s="30"/>
      <c r="G11" s="30"/>
      <c r="H11" s="30"/>
      <c r="I11" s="30"/>
      <c r="J11" s="30"/>
      <c r="K11" s="30"/>
      <c r="L11" s="30"/>
    </row>
    <row r="12" spans="1:12" s="65" customFormat="1" ht="15.75">
      <c r="A12" s="147" t="s">
        <v>91</v>
      </c>
      <c r="B12" s="147"/>
      <c r="C12" s="148" t="s">
        <v>206</v>
      </c>
      <c r="D12" s="148"/>
      <c r="E12" s="30"/>
      <c r="F12" s="30"/>
      <c r="G12" s="30"/>
      <c r="H12" s="30"/>
      <c r="I12" s="30"/>
      <c r="J12" s="30"/>
      <c r="K12" s="30"/>
      <c r="L12" s="30"/>
    </row>
    <row r="13" spans="1:4" s="69" customFormat="1" ht="15.75">
      <c r="A13" s="34"/>
      <c r="C13" s="34"/>
      <c r="D13" s="34"/>
    </row>
    <row r="14" spans="1:4" s="69" customFormat="1" ht="32.25" customHeight="1">
      <c r="A14" s="5" t="s">
        <v>2</v>
      </c>
      <c r="B14" s="6" t="s">
        <v>3</v>
      </c>
      <c r="C14" s="6" t="s">
        <v>4</v>
      </c>
      <c r="D14" s="6" t="s">
        <v>5</v>
      </c>
    </row>
    <row r="15" spans="1:4" s="69" customFormat="1" ht="47.25">
      <c r="A15" s="7" t="s">
        <v>27</v>
      </c>
      <c r="B15" s="5" t="s">
        <v>101</v>
      </c>
      <c r="C15" s="6" t="s">
        <v>22</v>
      </c>
      <c r="D15" s="6">
        <v>0</v>
      </c>
    </row>
    <row r="16" spans="1:4" s="69" customFormat="1" ht="47.25">
      <c r="A16" s="7" t="s">
        <v>28</v>
      </c>
      <c r="B16" s="5" t="s">
        <v>102</v>
      </c>
      <c r="C16" s="6" t="s">
        <v>22</v>
      </c>
      <c r="D16" s="6">
        <v>0</v>
      </c>
    </row>
    <row r="17" spans="1:4" s="69" customFormat="1" ht="85.5" customHeight="1">
      <c r="A17" s="7" t="s">
        <v>29</v>
      </c>
      <c r="B17" s="5" t="s">
        <v>207</v>
      </c>
      <c r="C17" s="6" t="s">
        <v>22</v>
      </c>
      <c r="D17" s="6">
        <v>0</v>
      </c>
    </row>
    <row r="18" spans="1:4" s="69" customFormat="1" ht="37.5" customHeight="1">
      <c r="A18" s="7" t="s">
        <v>33</v>
      </c>
      <c r="B18" s="7" t="s">
        <v>103</v>
      </c>
      <c r="C18" s="6" t="s">
        <v>84</v>
      </c>
      <c r="D18" s="6" t="s">
        <v>85</v>
      </c>
    </row>
    <row r="19" ht="15.75">
      <c r="A19" s="1"/>
    </row>
  </sheetData>
  <sheetProtection/>
  <mergeCells count="12">
    <mergeCell ref="C3:D3"/>
    <mergeCell ref="C9:D9"/>
    <mergeCell ref="C11:D11"/>
    <mergeCell ref="C10:D10"/>
    <mergeCell ref="A8:B8"/>
    <mergeCell ref="A9:B9"/>
    <mergeCell ref="A10:B10"/>
    <mergeCell ref="A11:B11"/>
    <mergeCell ref="A12:B12"/>
    <mergeCell ref="A6:D6"/>
    <mergeCell ref="C8:D8"/>
    <mergeCell ref="C12:D12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8.875" style="0" customWidth="1"/>
    <col min="2" max="2" width="36.25390625" style="0" customWidth="1"/>
  </cols>
  <sheetData>
    <row r="1" ht="15.75">
      <c r="B1" s="29" t="s">
        <v>214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208</v>
      </c>
      <c r="B6" s="60"/>
    </row>
    <row r="7" spans="1:2" ht="16.5">
      <c r="A7" s="77" t="s">
        <v>209</v>
      </c>
      <c r="B7" s="60"/>
    </row>
    <row r="8" spans="1:2" ht="16.5">
      <c r="A8" s="77" t="s">
        <v>210</v>
      </c>
      <c r="B8" s="60"/>
    </row>
    <row r="9" ht="17.25" thickBot="1">
      <c r="A9" s="75"/>
    </row>
    <row r="10" spans="1:2" s="85" customFormat="1" ht="32.25" thickBot="1">
      <c r="A10" s="83" t="s">
        <v>1</v>
      </c>
      <c r="B10" s="84" t="s">
        <v>83</v>
      </c>
    </row>
    <row r="11" spans="1:2" s="85" customFormat="1" ht="16.5" thickBot="1">
      <c r="A11" s="86" t="s">
        <v>172</v>
      </c>
      <c r="B11" s="87">
        <v>8300010188</v>
      </c>
    </row>
    <row r="12" spans="1:2" s="85" customFormat="1" ht="16.5" thickBot="1">
      <c r="A12" s="86" t="s">
        <v>173</v>
      </c>
      <c r="B12" s="87">
        <v>298301001</v>
      </c>
    </row>
    <row r="13" spans="1:2" s="85" customFormat="1" ht="32.25" thickBot="1">
      <c r="A13" s="86" t="s">
        <v>163</v>
      </c>
      <c r="B13" s="87" t="s">
        <v>65</v>
      </c>
    </row>
    <row r="14" spans="1:2" s="85" customFormat="1" ht="16.5" thickBot="1">
      <c r="A14" s="86" t="s">
        <v>91</v>
      </c>
      <c r="B14" s="87" t="s">
        <v>205</v>
      </c>
    </row>
    <row r="15" ht="16.5" thickBot="1">
      <c r="A15" s="4"/>
    </row>
    <row r="16" spans="1:2" ht="79.5" thickBot="1">
      <c r="A16" s="72" t="s">
        <v>211</v>
      </c>
      <c r="B16" s="73" t="s">
        <v>213</v>
      </c>
    </row>
    <row r="17" ht="16.5">
      <c r="A17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Дошакова Елена Николаевна</cp:lastModifiedBy>
  <cp:lastPrinted>2016-04-28T07:03:45Z</cp:lastPrinted>
  <dcterms:created xsi:type="dcterms:W3CDTF">2010-03-12T06:02:23Z</dcterms:created>
  <dcterms:modified xsi:type="dcterms:W3CDTF">2016-05-02T10:16:34Z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