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765" windowWidth="13905" windowHeight="11850" activeTab="1"/>
  </bookViews>
  <sheets>
    <sheet name="2016" sheetId="1" r:id="rId1"/>
    <sheet name="постановление 2016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K21" i="2" l="1"/>
  <c r="J21" i="2"/>
  <c r="I21" i="2"/>
  <c r="H21" i="2"/>
  <c r="K17" i="2"/>
  <c r="J17" i="2"/>
  <c r="I17" i="2"/>
  <c r="H17" i="2"/>
  <c r="J8" i="2"/>
  <c r="J22" i="2" s="1"/>
  <c r="H8" i="2"/>
  <c r="H22" i="2" s="1"/>
  <c r="E24" i="2" s="1"/>
  <c r="K7" i="2"/>
  <c r="K8" i="2" s="1"/>
  <c r="K22" i="2" s="1"/>
  <c r="E26" i="2" s="1"/>
  <c r="I7" i="2"/>
  <c r="I8" i="2" s="1"/>
  <c r="I22" i="2" s="1"/>
  <c r="E25" i="2" s="1"/>
  <c r="A24" i="1"/>
  <c r="N21" i="1"/>
  <c r="N22" i="1" s="1"/>
  <c r="G21" i="1"/>
  <c r="G22" i="1" s="1"/>
  <c r="G23" i="1" s="1"/>
  <c r="J28" i="1" s="1"/>
  <c r="A21" i="1"/>
  <c r="N16" i="1"/>
  <c r="N17" i="1" s="1"/>
  <c r="G16" i="1"/>
  <c r="A15" i="1"/>
  <c r="O13" i="1"/>
  <c r="O14" i="1" s="1"/>
  <c r="O17" i="1" s="1"/>
  <c r="N13" i="1"/>
  <c r="G13" i="1"/>
  <c r="G14" i="1" s="1"/>
  <c r="O10" i="1"/>
  <c r="N6" i="1"/>
  <c r="N14" i="1" s="1"/>
  <c r="G6" i="1"/>
  <c r="G17" i="1" l="1"/>
  <c r="G28" i="1"/>
  <c r="N23" i="1"/>
</calcChain>
</file>

<file path=xl/comments1.xml><?xml version="1.0" encoding="utf-8"?>
<comments xmlns="http://schemas.openxmlformats.org/spreadsheetml/2006/main">
  <authors>
    <author>Автор</author>
  </authors>
  <commentList>
    <comment ref="O10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 результатам проверки получена прибыль за минусом прибыли которая заложена в тарифе (соц развитие , доход недополученный, налог на прибыль)</t>
        </r>
      </text>
    </comment>
    <comment ref="E28" authorId="0">
      <text>
        <r>
          <rPr>
            <b/>
            <sz val="9"/>
            <color indexed="81"/>
            <rFont val="Tahoma"/>
            <family val="2"/>
            <charset val="204"/>
          </rPr>
          <t>факт из ф 127</t>
        </r>
      </text>
    </comment>
    <comment ref="F28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из П-4
</t>
        </r>
      </text>
    </comment>
  </commentList>
</comments>
</file>

<file path=xl/sharedStrings.xml><?xml version="1.0" encoding="utf-8"?>
<sst xmlns="http://schemas.openxmlformats.org/spreadsheetml/2006/main" count="193" uniqueCount="128">
  <si>
    <t>Управление по государственному регулированию цен (тарифов) НАО</t>
  </si>
  <si>
    <t>№ п/п</t>
  </si>
  <si>
    <t>Наименование юридического лица</t>
  </si>
  <si>
    <t>Распоряжение</t>
  </si>
  <si>
    <t>срок проверки</t>
  </si>
  <si>
    <t>количество дней проверки</t>
  </si>
  <si>
    <t>проверяемый период</t>
  </si>
  <si>
    <t>плановая/
внеплановая</t>
  </si>
  <si>
    <r>
      <t xml:space="preserve">результат проверки                        </t>
    </r>
    <r>
      <rPr>
        <sz val="11"/>
        <color theme="1"/>
        <rFont val="Times New Roman"/>
        <family val="1"/>
        <charset val="204"/>
      </rPr>
      <t xml:space="preserve"> (без нарушений/с нарушениями)</t>
    </r>
  </si>
  <si>
    <t>штрафы</t>
  </si>
  <si>
    <t>Наименование отрасли</t>
  </si>
  <si>
    <t>номер</t>
  </si>
  <si>
    <t>дата</t>
  </si>
  <si>
    <t>Ф.И.О. должностного лица</t>
  </si>
  <si>
    <t>Постановление</t>
  </si>
  <si>
    <t>Выявленные нарушения</t>
  </si>
  <si>
    <t>принятое решение</t>
  </si>
  <si>
    <t>Общая сумма наложенных административных штрафов:</t>
  </si>
  <si>
    <t>в том числе по результатам проведенных проверок:</t>
  </si>
  <si>
    <t>Общая сумма уплаченных административных штрафов:</t>
  </si>
  <si>
    <t>Свод по результатам проведенных проверок за 2016 год</t>
  </si>
  <si>
    <t>Форма проведения проверки (документарная, выездная, документарная и выездная)</t>
  </si>
  <si>
    <t>Цель проведения проверки</t>
  </si>
  <si>
    <t>Итого за 1 квартал 2016 года</t>
  </si>
  <si>
    <t>МП ЗР "Севержилкомсервис"</t>
  </si>
  <si>
    <t>1/2016</t>
  </si>
  <si>
    <t>2/2016</t>
  </si>
  <si>
    <t>3/2016</t>
  </si>
  <si>
    <t>Свод рассмотренных дел об административных правонарушениях за 2016 год</t>
  </si>
  <si>
    <t>0/0</t>
  </si>
  <si>
    <t>АО "РЕМОНТНО-ЭКСПЛУАТАЦИОННОЕ УПРАВЛЕНИЕ" Филиал "Мурманский" Территориальное управление №1 "Архангельское"</t>
  </si>
  <si>
    <t>04.04.2016-29.04.2016</t>
  </si>
  <si>
    <t>2013-2015</t>
  </si>
  <si>
    <t>плановая</t>
  </si>
  <si>
    <t>Д</t>
  </si>
  <si>
    <t>Соблюдение обязательных требований законодательства по применению и формированию тарифов на услуги в сферах теплоснабжения, водоснабжения Соблюдение стандартов раскрытия информации о регулируемых видах деятельности Соблюдение требований законодательства об энергосбережении и о повышении энергетической эффективности на территории НАО в части принятия программ и требований кпрограммам, устанавливаемых УГРЦТ НАО</t>
  </si>
  <si>
    <t>нарушений не выявлено</t>
  </si>
  <si>
    <t>-</t>
  </si>
  <si>
    <t>ТЭ</t>
  </si>
  <si>
    <t>ВС, ВО</t>
  </si>
  <si>
    <t>ООО "БУДЬ ЗДОРОВ"</t>
  </si>
  <si>
    <t>ДВ</t>
  </si>
  <si>
    <t>Контроль применения установленных предельных надбавок к ценам на лекарственные препараты, включенные в перечень жизненно необходимых и важнейших лекарственных препаратов</t>
  </si>
  <si>
    <t>Прочее</t>
  </si>
  <si>
    <t>ОАО "ОБОРОНЭНЕРГО" Филиал "Северный"</t>
  </si>
  <si>
    <t>29.04.2016-30.05.2016</t>
  </si>
  <si>
    <t>Соблюдение обязательных требований законодательства по применению и формированию тарифов на услуги по передаче электрической энергии Соблюдение стандартов раскрытия информации о регулируемых видах деятельности Соблюдение требований законодательства об энергосбережении и о повышении энергетической эффективности на территории НАО в части принятия программ и требований к программам, устанавливаемых УГРЦТ НАО</t>
  </si>
  <si>
    <t>ЭЭ</t>
  </si>
  <si>
    <t>ООО "Формула здоровья"</t>
  </si>
  <si>
    <t>20.05.2016-23.05.2016</t>
  </si>
  <si>
    <t>внеплановая</t>
  </si>
  <si>
    <t>ГУП НАО "Ненецкая фармация"</t>
  </si>
  <si>
    <t>Итого за 2 квартал 2016 года</t>
  </si>
  <si>
    <t>5/0</t>
  </si>
  <si>
    <t>Итого за 1 полугодие 2016 года</t>
  </si>
  <si>
    <t>Администратиное дело</t>
  </si>
  <si>
    <t>01.04.2016-01.04.2016</t>
  </si>
  <si>
    <t>Итого за 3 квартал 2016 года</t>
  </si>
  <si>
    <t>в т.ч. По проверкам</t>
  </si>
  <si>
    <t>часть 2 статьи 14.6 КоАП РФ - нарушение порядка ценообразования</t>
  </si>
  <si>
    <t>прекращено в связи с малозначительностью совершенного административного правонарушения и объявлено устное замечание. (Недополученный доход не выявлен)</t>
  </si>
  <si>
    <t>1) часть 1 статьи 14.6 КоАП РФ - завышение регулируемого тарифа (технологическое присоединение к электрическим сетям)
2) часть 2 статьи 14.6 КоАП РФ - нарушение порядка ценообразования (технологическое присоединение к электрическим сетям)</t>
  </si>
  <si>
    <t>1) прекращено в связи с отсутствием состава правонарушения;
2) прекращено в связи с малозначительностью совершенного административного правонарушения и объявлено устное замечание. (Недополученный доход не выявлен)</t>
  </si>
  <si>
    <t>МКП "ЖКХ МО "Хоседа-Хардский сельсовет"</t>
  </si>
  <si>
    <t>часть 10 статьи 9.16 КоАП РФ - не разработана и не утверждена программа в области энергосбережения и повышения энергетической эффективности</t>
  </si>
  <si>
    <t xml:space="preserve">назначено административное наказание в виде наложения административного штрафа в размере 50000 (Пятьдесят тысяч) рублей. </t>
  </si>
  <si>
    <t>АО "Славянка"</t>
  </si>
  <si>
    <t>4/2016</t>
  </si>
  <si>
    <t xml:space="preserve">назначено административное наказание в виде наложения административного штрафа в размере 100000 (Сто тысяч) рублей. 
</t>
  </si>
  <si>
    <t>5/2016</t>
  </si>
  <si>
    <t>статьи 9.15 КоАП РФ - нарушение стандартов раскрытия информации субъектами оптового рынка электрической энергии и мощности, розничных рынков электрической энергии</t>
  </si>
  <si>
    <t xml:space="preserve">прекращено в связи с малозначительностью совершенного административного правонарушения и объявлено устное замечание. </t>
  </si>
  <si>
    <t>Нарьян-Марское МУ ПОК и ТС</t>
  </si>
  <si>
    <t>6/2016</t>
  </si>
  <si>
    <t>часть 1 статьи 19.8.1 КоАП РФ - нарушение установленных стандартов раскрытия информации о регулируемой деятельности субъектов естественных монополий и (или) организаций коммунального комплекса и форм ее предоставления и (или) заполнения, включая сроки и периодичность предоставления информации субъектами естественных монополий и (или) организациями коммунального комплекса (теплоснабжение)</t>
  </si>
  <si>
    <t>7/2016</t>
  </si>
  <si>
    <t>часть 1 статьи 19.8.1 КоАП РФ - нарушение установленных стандартов раскрытия информации о регулируемой деятельности субъектов естественных монополий и (или) организаций коммунального комплекса и форм ее предоставления и (или) заполнения, включая сроки и периодичность предоставления информации субъектами естественных монополий и (или) организациями коммунального комплекса (водоснабжения и водоотведения)</t>
  </si>
  <si>
    <t>ГУП НАО "Нарьян-Марская электростанция"</t>
  </si>
  <si>
    <t>8/2016</t>
  </si>
  <si>
    <t>ООО "Автоматика Сервис"</t>
  </si>
  <si>
    <t>9/2016</t>
  </si>
  <si>
    <t>10/2016</t>
  </si>
  <si>
    <t>МУП "Коммунальщик"</t>
  </si>
  <si>
    <t>11/2016</t>
  </si>
  <si>
    <t>часть 1 статьи 19.8.1 КоАП РФ - нарушение установленных стандартов  раскрытия информации о регулируемой деятельности субъектов естественных монополий и (или) организаций коммунального комплекса и форм ее предоставления и (или) заполнения, включая сроки и периодичность предоставления информации субъектами естественных монополий и (или) организациями коммунального комплекса, (теплоснабжение)</t>
  </si>
  <si>
    <t>корректировка НВВ</t>
  </si>
  <si>
    <t>микропредприятие</t>
  </si>
  <si>
    <t>Малое предприятие</t>
  </si>
  <si>
    <t>ОБЩЕСТВО С ОГРАНИЧЕННОЙ ОТВЕТСТВЕННОСТЬЮ "РН-СЕВЕРНАЯ НЕФТЬ"</t>
  </si>
  <si>
    <t>28.09.2016-25.10.2016</t>
  </si>
  <si>
    <t>2013-2016</t>
  </si>
  <si>
    <t>Соблюдение обязательных требований законодательства по применению и формированию тарифов на услуги в сфере теплоснабжения Соблюдение стандартов раскрытия информации о регулируемых видах деятельности Соблюдение требований законодательства об энергосбережении и о повышении энергетической эффективности на территории НАО в части принятия программ и требований к программам, устанавливаемых УГРЦТ НАО</t>
  </si>
  <si>
    <t>ОАО "ОБОРОНЭНЕРГОСБЫТ" Филиал "Северо-Западный"</t>
  </si>
  <si>
    <t>26.10.2016-24.11.2016</t>
  </si>
  <si>
    <t>Соблюдение обязательных требований законодательства по применению и формированию тарифов на услуги по сбыту электрической энергии Соблюдение стандартов раскрытия информации о регулируемых видах деятельности</t>
  </si>
  <si>
    <t>ООО "НАШ ДОМ"</t>
  </si>
  <si>
    <t>17.10.2016-28.10.2016</t>
  </si>
  <si>
    <t>2014-2016</t>
  </si>
  <si>
    <t>Соблюдение правильности применения регулируемых тарифов</t>
  </si>
  <si>
    <t>КУ</t>
  </si>
  <si>
    <t>1 пг 2016</t>
  </si>
  <si>
    <t>ФРВ, р.дн.</t>
  </si>
  <si>
    <t>сумма ГК</t>
  </si>
  <si>
    <t>содержание УГРЦТ НАО</t>
  </si>
  <si>
    <t>для KRU.CENOBR</t>
  </si>
  <si>
    <t>1 КВАРТАЛ</t>
  </si>
  <si>
    <t>2 КВАРТАЛ</t>
  </si>
  <si>
    <t>1 пг 2016 свод</t>
  </si>
  <si>
    <t>3 КВАРТАЛ</t>
  </si>
  <si>
    <t>9 мс 2016 свод</t>
  </si>
  <si>
    <t>4 КВАРТАЛ</t>
  </si>
  <si>
    <t>2016 свод</t>
  </si>
  <si>
    <t>Итого за 9 месяцев 2016 года</t>
  </si>
  <si>
    <t>Итого за 4 квартал 2016 года</t>
  </si>
  <si>
    <t>Итого за 2 полугодие 2016 года</t>
  </si>
  <si>
    <t>Итого за 2016 год</t>
  </si>
  <si>
    <t>Итого 2 кв.2016</t>
  </si>
  <si>
    <t>часть 1 статьи 19.8.1 КоАП РФ - нарушило установленные стандарты раскрытия информации о регулируемой деятельности субъектов естественных монополий и (или) организаций коммунального комплекса и форм ее предоставления и (или) заполнения, включая сроки и периодичность предоставления информации субъектами естественных монополий и (или) организациями коммунального комплекса, не исполнило законное Предписание должностного лица УГРЦТ НАО о предоставлении информации (водоснабжения и водоотведения)</t>
  </si>
  <si>
    <t>часть 1 статьи 19.8.1 КоАП РФ - нарушение установленных стандартов  раскрытия информации о регулируемой деятельности субъектов естественных монополий и (или) организаций коммунального комплекса и форм ее предоставления и (или) заполнения, включая сроки и периодичность предоставления информации субъектами естественных монополий и (или) организациями коммунального комплекса (теплоснабжение)</t>
  </si>
  <si>
    <t>Итого 3 кв.2016</t>
  </si>
  <si>
    <t>12/2016</t>
  </si>
  <si>
    <t>13/2016</t>
  </si>
  <si>
    <t>14/2016</t>
  </si>
  <si>
    <t>часть 1 статьи 20.25 КоАП РФ - неуплата административного штрафа в срок установленный КоАП РФ</t>
  </si>
  <si>
    <t>направлено для рассмотрения мировому судье судебного участка №411 (г. Москва)</t>
  </si>
  <si>
    <t>Итого 4 кв.2016</t>
  </si>
  <si>
    <t>Всего 2016</t>
  </si>
  <si>
    <t>взыскания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</si>
</sst>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₽&quot;_-;\-* #,##0.00\ &quot;₽&quot;_-;_-* &quot;-&quot;??\ &quot;₽&quot;_-;_-@_-"/>
    <numFmt numFmtId="164" formatCode="_-* #,##0&quot;р.&quot;_-;\-* #,##0&quot;р.&quot;_-;_-* &quot;-&quot;??&quot;р.&quot;_-;_-@_-"/>
    <numFmt numFmtId="165" formatCode="0.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4"/>
      <color theme="4" tint="-0.249977111117893"/>
      <name val="Times New Roman"/>
      <family val="1"/>
      <charset val="204"/>
    </font>
    <font>
      <sz val="14"/>
      <color theme="1"/>
      <name val="Showcard Gothic"/>
      <family val="5"/>
    </font>
    <font>
      <sz val="11"/>
      <color theme="1"/>
      <name val="Times New Roman"/>
      <family val="1"/>
      <charset val="204"/>
    </font>
    <font>
      <b/>
      <sz val="11"/>
      <color theme="1"/>
      <name val="Traditional Arabic"/>
      <family val="1"/>
    </font>
    <font>
      <b/>
      <sz val="8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B0F0"/>
      <name val="Calibri"/>
      <family val="2"/>
      <charset val="204"/>
      <scheme val="minor"/>
    </font>
    <font>
      <b/>
      <sz val="11"/>
      <color rgb="FF00B0F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70C0"/>
      <name val="Calibri"/>
      <family val="2"/>
      <charset val="204"/>
      <scheme val="minor"/>
    </font>
    <font>
      <b/>
      <sz val="14"/>
      <color rgb="FF0070C0"/>
      <name val="Times New Roman"/>
      <family val="1"/>
      <charset val="204"/>
    </font>
    <font>
      <b/>
      <sz val="11"/>
      <color rgb="FF0070C0"/>
      <name val="Times New Roman"/>
      <family val="1"/>
      <charset val="204"/>
    </font>
    <font>
      <sz val="11"/>
      <color rgb="FF0070C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8"/>
      <color rgb="FF00B0F0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AFAD7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3">
    <xf numFmtId="0" fontId="0" fillId="0" borderId="0" xfId="0"/>
    <xf numFmtId="0" fontId="3" fillId="0" borderId="0" xfId="0" applyFont="1"/>
    <xf numFmtId="0" fontId="4" fillId="0" borderId="1" xfId="0" applyFont="1" applyBorder="1" applyAlignment="1"/>
    <xf numFmtId="0" fontId="5" fillId="0" borderId="0" xfId="0" applyFont="1"/>
    <xf numFmtId="0" fontId="0" fillId="0" borderId="0" xfId="0" applyAlignment="1">
      <alignment horizontal="center" vertical="center" wrapText="1" shrinkToFit="1"/>
    </xf>
    <xf numFmtId="0" fontId="3" fillId="2" borderId="2" xfId="0" applyFont="1" applyFill="1" applyBorder="1" applyAlignment="1">
      <alignment horizontal="center" vertical="center" wrapText="1" shrinkToFit="1"/>
    </xf>
    <xf numFmtId="49" fontId="3" fillId="0" borderId="2" xfId="0" applyNumberFormat="1" applyFont="1" applyBorder="1" applyAlignment="1">
      <alignment horizontal="center" vertical="center" wrapText="1" shrinkToFit="1"/>
    </xf>
    <xf numFmtId="0" fontId="2" fillId="0" borderId="2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  <xf numFmtId="0" fontId="4" fillId="0" borderId="0" xfId="0" applyFont="1" applyAlignment="1"/>
    <xf numFmtId="49" fontId="6" fillId="0" borderId="2" xfId="0" applyNumberFormat="1" applyFont="1" applyBorder="1" applyAlignment="1">
      <alignment horizontal="center" vertical="center" wrapText="1" shrinkToFit="1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2" fillId="0" borderId="3" xfId="0" applyFont="1" applyBorder="1" applyAlignment="1">
      <alignment horizontal="center" vertical="center" wrapText="1" shrinkToFit="1"/>
    </xf>
    <xf numFmtId="14" fontId="11" fillId="0" borderId="2" xfId="0" applyNumberFormat="1" applyFont="1" applyBorder="1" applyAlignment="1">
      <alignment horizontal="center" vertical="center" wrapText="1" shrinkToFit="1"/>
    </xf>
    <xf numFmtId="0" fontId="10" fillId="0" borderId="2" xfId="0" applyFont="1" applyBorder="1" applyAlignment="1">
      <alignment horizontal="center" vertical="center" wrapText="1" shrinkToFit="1"/>
    </xf>
    <xf numFmtId="0" fontId="6" fillId="0" borderId="2" xfId="0" applyFont="1" applyFill="1" applyBorder="1" applyAlignment="1">
      <alignment horizontal="center" vertical="center" wrapText="1" shrinkToFit="1"/>
    </xf>
    <xf numFmtId="3" fontId="9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" xfId="0" applyFont="1" applyBorder="1" applyAlignment="1">
      <alignment horizontal="center" vertical="center" wrapText="1" shrinkToFit="1"/>
    </xf>
    <xf numFmtId="3" fontId="3" fillId="0" borderId="2" xfId="0" applyNumberFormat="1" applyFont="1" applyBorder="1" applyAlignment="1">
      <alignment horizontal="center" vertical="center" wrapText="1" shrinkToFit="1"/>
    </xf>
    <xf numFmtId="14" fontId="6" fillId="0" borderId="0" xfId="0" applyNumberFormat="1" applyFont="1" applyAlignment="1">
      <alignment horizontal="center" vertical="center"/>
    </xf>
    <xf numFmtId="0" fontId="0" fillId="0" borderId="4" xfId="0" applyBorder="1" applyAlignment="1">
      <alignment horizontal="center" vertical="center" wrapText="1" shrinkToFit="1"/>
    </xf>
    <xf numFmtId="0" fontId="6" fillId="0" borderId="2" xfId="0" applyFont="1" applyBorder="1" applyAlignment="1">
      <alignment vertical="center" wrapText="1" shrinkToFit="1"/>
    </xf>
    <xf numFmtId="0" fontId="0" fillId="0" borderId="2" xfId="0" applyBorder="1" applyAlignment="1">
      <alignment vertical="center" wrapText="1" shrinkToFit="1"/>
    </xf>
    <xf numFmtId="0" fontId="12" fillId="0" borderId="0" xfId="0" applyFont="1"/>
    <xf numFmtId="0" fontId="12" fillId="0" borderId="0" xfId="0" applyFont="1" applyAlignment="1">
      <alignment horizontal="center" vertical="center" wrapText="1" shrinkToFit="1"/>
    </xf>
    <xf numFmtId="0" fontId="13" fillId="0" borderId="0" xfId="0" applyFont="1" applyAlignment="1">
      <alignment horizontal="center" vertical="center" wrapText="1" shrinkToFit="1"/>
    </xf>
    <xf numFmtId="0" fontId="6" fillId="2" borderId="2" xfId="0" applyFont="1" applyFill="1" applyBorder="1" applyAlignment="1">
      <alignment horizontal="center" vertical="center" wrapText="1" shrinkToFit="1"/>
    </xf>
    <xf numFmtId="3" fontId="9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>
      <alignment horizontal="center" vertical="center" shrinkToFit="1"/>
    </xf>
    <xf numFmtId="14" fontId="6" fillId="0" borderId="2" xfId="0" applyNumberFormat="1" applyFont="1" applyBorder="1" applyAlignment="1">
      <alignment horizontal="center" vertical="center" shrinkToFit="1"/>
    </xf>
    <xf numFmtId="14" fontId="6" fillId="0" borderId="2" xfId="0" applyNumberFormat="1" applyFont="1" applyBorder="1" applyAlignment="1">
      <alignment horizontal="center" vertical="center" wrapText="1" shrinkToFit="1"/>
    </xf>
    <xf numFmtId="0" fontId="3" fillId="0" borderId="2" xfId="0" applyFont="1" applyBorder="1" applyAlignment="1">
      <alignment horizontal="center" vertical="center" wrapText="1" shrinkToFit="1"/>
    </xf>
    <xf numFmtId="0" fontId="3" fillId="0" borderId="3" xfId="0" applyFont="1" applyBorder="1" applyAlignment="1">
      <alignment horizontal="center" vertical="center" wrapText="1" shrinkToFit="1"/>
    </xf>
    <xf numFmtId="49" fontId="10" fillId="0" borderId="3" xfId="0" applyNumberFormat="1" applyFont="1" applyBorder="1" applyAlignment="1">
      <alignment horizontal="center" vertical="center" wrapText="1" shrinkToFit="1"/>
    </xf>
    <xf numFmtId="0" fontId="6" fillId="0" borderId="3" xfId="0" applyFont="1" applyBorder="1" applyAlignment="1">
      <alignment horizontal="center" vertical="center" wrapText="1" shrinkToFit="1"/>
    </xf>
    <xf numFmtId="0" fontId="6" fillId="0" borderId="4" xfId="0" applyFont="1" applyBorder="1" applyAlignment="1">
      <alignment horizontal="center" vertical="center" wrapText="1" shrinkToFit="1"/>
    </xf>
    <xf numFmtId="49" fontId="6" fillId="0" borderId="3" xfId="0" applyNumberFormat="1" applyFont="1" applyBorder="1" applyAlignment="1">
      <alignment horizontal="center" vertical="center" wrapText="1" shrinkToFit="1"/>
    </xf>
    <xf numFmtId="0" fontId="6" fillId="0" borderId="2" xfId="0" applyFont="1" applyBorder="1" applyAlignment="1">
      <alignment horizontal="center" vertical="center" wrapText="1" shrinkToFit="1"/>
    </xf>
    <xf numFmtId="0" fontId="3" fillId="0" borderId="2" xfId="0" applyFont="1" applyBorder="1" applyAlignment="1">
      <alignment horizontal="left" vertical="center" wrapText="1" shrinkToFit="1"/>
    </xf>
    <xf numFmtId="0" fontId="2" fillId="0" borderId="2" xfId="0" applyFont="1" applyBorder="1" applyAlignment="1">
      <alignment vertical="center" wrapText="1" shrinkToFit="1"/>
    </xf>
    <xf numFmtId="0" fontId="3" fillId="0" borderId="2" xfId="0" applyFont="1" applyBorder="1" applyAlignment="1">
      <alignment horizontal="left" vertical="center" shrinkToFit="1"/>
    </xf>
    <xf numFmtId="0" fontId="7" fillId="0" borderId="3" xfId="0" applyFont="1" applyBorder="1" applyAlignment="1">
      <alignment horizontal="center" vertical="center" wrapText="1" shrinkToFit="1"/>
    </xf>
    <xf numFmtId="0" fontId="7" fillId="0" borderId="4" xfId="0" applyFont="1" applyBorder="1" applyAlignment="1">
      <alignment horizontal="center" vertical="center" wrapText="1" shrinkToFit="1"/>
    </xf>
    <xf numFmtId="49" fontId="10" fillId="0" borderId="3" xfId="0" applyNumberFormat="1" applyFont="1" applyBorder="1" applyAlignment="1">
      <alignment horizontal="center" vertical="center" wrapText="1" shrinkToFit="1"/>
    </xf>
    <xf numFmtId="49" fontId="10" fillId="0" borderId="4" xfId="0" applyNumberFormat="1" applyFont="1" applyBorder="1" applyAlignment="1">
      <alignment horizontal="center" vertical="center" wrapText="1" shrinkToFit="1"/>
    </xf>
    <xf numFmtId="0" fontId="3" fillId="0" borderId="5" xfId="0" applyFont="1" applyBorder="1" applyAlignment="1">
      <alignment horizontal="left" vertical="center" shrinkToFit="1"/>
    </xf>
    <xf numFmtId="0" fontId="3" fillId="0" borderId="6" xfId="0" applyFont="1" applyBorder="1" applyAlignment="1">
      <alignment horizontal="left" vertical="center" shrinkToFit="1"/>
    </xf>
    <xf numFmtId="0" fontId="3" fillId="0" borderId="7" xfId="0" applyFont="1" applyBorder="1" applyAlignment="1">
      <alignment horizontal="left" vertical="center" shrinkToFit="1"/>
    </xf>
    <xf numFmtId="0" fontId="3" fillId="0" borderId="2" xfId="0" applyFont="1" applyBorder="1" applyAlignment="1">
      <alignment horizontal="center" vertical="center" wrapText="1" shrinkToFit="1"/>
    </xf>
    <xf numFmtId="0" fontId="6" fillId="0" borderId="3" xfId="0" applyFont="1" applyBorder="1" applyAlignment="1">
      <alignment horizontal="center" vertical="center" wrapText="1" shrinkToFit="1"/>
    </xf>
    <xf numFmtId="0" fontId="6" fillId="0" borderId="4" xfId="0" applyFont="1" applyBorder="1" applyAlignment="1">
      <alignment horizontal="center" vertical="center" wrapText="1" shrinkToFit="1"/>
    </xf>
    <xf numFmtId="49" fontId="6" fillId="0" borderId="3" xfId="0" applyNumberFormat="1" applyFont="1" applyBorder="1" applyAlignment="1">
      <alignment horizontal="center" vertical="center" wrapText="1" shrinkToFit="1"/>
    </xf>
    <xf numFmtId="49" fontId="6" fillId="0" borderId="4" xfId="0" applyNumberFormat="1" applyFont="1" applyBorder="1" applyAlignment="1">
      <alignment horizontal="center" vertical="center" wrapText="1" shrinkToFit="1"/>
    </xf>
    <xf numFmtId="0" fontId="3" fillId="0" borderId="3" xfId="0" applyFont="1" applyBorder="1" applyAlignment="1">
      <alignment horizontal="center" vertical="center" wrapText="1" shrinkToFit="1"/>
    </xf>
    <xf numFmtId="0" fontId="3" fillId="0" borderId="4" xfId="0" applyFont="1" applyBorder="1" applyAlignment="1">
      <alignment horizontal="center" vertical="center" wrapText="1" shrinkToFit="1"/>
    </xf>
    <xf numFmtId="0" fontId="8" fillId="0" borderId="3" xfId="0" applyFont="1" applyBorder="1" applyAlignment="1">
      <alignment horizontal="center" vertical="center" wrapText="1" shrinkToFit="1"/>
    </xf>
    <xf numFmtId="0" fontId="8" fillId="0" borderId="4" xfId="0" applyFont="1" applyBorder="1" applyAlignment="1">
      <alignment horizontal="center" vertical="center" wrapText="1" shrinkToFit="1"/>
    </xf>
    <xf numFmtId="0" fontId="8" fillId="0" borderId="2" xfId="0" applyFont="1" applyBorder="1" applyAlignment="1">
      <alignment horizontal="center" vertical="center" wrapText="1" shrinkToFit="1"/>
    </xf>
    <xf numFmtId="0" fontId="6" fillId="2" borderId="2" xfId="0" applyFont="1" applyFill="1" applyBorder="1" applyAlignment="1">
      <alignment horizontal="center" vertical="center" wrapText="1" shrinkToFit="1"/>
    </xf>
    <xf numFmtId="3" fontId="9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>
      <alignment horizontal="center" vertical="center" shrinkToFit="1"/>
    </xf>
    <xf numFmtId="14" fontId="6" fillId="0" borderId="2" xfId="0" applyNumberFormat="1" applyFont="1" applyBorder="1" applyAlignment="1">
      <alignment horizontal="center" vertical="center" shrinkToFit="1"/>
    </xf>
    <xf numFmtId="14" fontId="6" fillId="0" borderId="2" xfId="0" applyNumberFormat="1" applyFont="1" applyBorder="1" applyAlignment="1">
      <alignment horizontal="center" vertical="center" wrapText="1" shrinkToFit="1"/>
    </xf>
    <xf numFmtId="0" fontId="6" fillId="0" borderId="2" xfId="0" applyFont="1" applyBorder="1" applyAlignment="1">
      <alignment horizontal="center" vertical="center" wrapText="1" shrinkToFit="1"/>
    </xf>
    <xf numFmtId="0" fontId="15" fillId="0" borderId="0" xfId="0" applyFont="1"/>
    <xf numFmtId="0" fontId="16" fillId="0" borderId="0" xfId="0" applyFont="1" applyBorder="1" applyAlignment="1"/>
    <xf numFmtId="0" fontId="17" fillId="0" borderId="3" xfId="0" applyFont="1" applyBorder="1" applyAlignment="1">
      <alignment horizontal="center" vertical="center" wrapText="1" shrinkToFit="1"/>
    </xf>
    <xf numFmtId="0" fontId="17" fillId="0" borderId="4" xfId="0" applyFont="1" applyBorder="1" applyAlignment="1">
      <alignment horizontal="center" vertical="center" wrapText="1" shrinkToFit="1"/>
    </xf>
    <xf numFmtId="0" fontId="15" fillId="0" borderId="2" xfId="0" applyFont="1" applyBorder="1"/>
    <xf numFmtId="0" fontId="17" fillId="0" borderId="2" xfId="0" applyFont="1" applyBorder="1" applyAlignment="1">
      <alignment horizontal="center" vertical="center" wrapText="1" shrinkToFit="1"/>
    </xf>
    <xf numFmtId="3" fontId="9" fillId="0" borderId="3" xfId="0" applyNumberFormat="1" applyFont="1" applyFill="1" applyBorder="1" applyAlignment="1" applyProtection="1">
      <alignment horizontal="center" vertical="center" wrapText="1"/>
      <protection locked="0"/>
    </xf>
    <xf numFmtId="3" fontId="9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2" xfId="0" applyFont="1" applyBorder="1" applyAlignment="1">
      <alignment horizontal="center" vertical="center" wrapText="1" shrinkToFit="1"/>
    </xf>
    <xf numFmtId="0" fontId="15" fillId="0" borderId="4" xfId="0" applyFont="1" applyBorder="1" applyAlignment="1">
      <alignment horizontal="center" vertical="center" wrapText="1" shrinkToFit="1"/>
    </xf>
    <xf numFmtId="3" fontId="17" fillId="0" borderId="2" xfId="0" applyNumberFormat="1" applyFont="1" applyBorder="1" applyAlignment="1">
      <alignment horizontal="center" vertical="center" wrapText="1" shrinkToFit="1"/>
    </xf>
    <xf numFmtId="49" fontId="3" fillId="0" borderId="3" xfId="0" applyNumberFormat="1" applyFont="1" applyBorder="1" applyAlignment="1">
      <alignment horizontal="center" vertical="center" wrapText="1" shrinkToFit="1"/>
    </xf>
    <xf numFmtId="49" fontId="3" fillId="0" borderId="8" xfId="0" applyNumberFormat="1" applyFont="1" applyBorder="1" applyAlignment="1">
      <alignment horizontal="center" vertical="center" wrapText="1" shrinkToFit="1"/>
    </xf>
    <xf numFmtId="3" fontId="3" fillId="0" borderId="8" xfId="0" applyNumberFormat="1" applyFont="1" applyBorder="1" applyAlignment="1">
      <alignment horizontal="center" vertical="center" wrapText="1" shrinkToFit="1"/>
    </xf>
    <xf numFmtId="3" fontId="17" fillId="0" borderId="8" xfId="0" applyNumberFormat="1" applyFont="1" applyBorder="1" applyAlignment="1">
      <alignment horizontal="center" vertical="center" wrapText="1" shrinkToFit="1"/>
    </xf>
    <xf numFmtId="0" fontId="6" fillId="2" borderId="3" xfId="0" applyFont="1" applyFill="1" applyBorder="1" applyAlignment="1">
      <alignment vertical="center" wrapText="1" shrinkToFit="1"/>
    </xf>
    <xf numFmtId="0" fontId="6" fillId="0" borderId="3" xfId="0" applyFont="1" applyBorder="1" applyAlignment="1">
      <alignment vertical="center" wrapText="1" shrinkToFit="1"/>
    </xf>
    <xf numFmtId="14" fontId="6" fillId="0" borderId="3" xfId="0" applyNumberFormat="1" applyFont="1" applyBorder="1" applyAlignment="1">
      <alignment vertical="center"/>
    </xf>
    <xf numFmtId="0" fontId="10" fillId="0" borderId="3" xfId="0" applyFont="1" applyBorder="1" applyAlignment="1">
      <alignment vertical="center" wrapText="1" shrinkToFit="1"/>
    </xf>
    <xf numFmtId="0" fontId="18" fillId="0" borderId="3" xfId="0" applyFont="1" applyBorder="1" applyAlignment="1">
      <alignment vertical="center" wrapText="1" shrinkToFit="1"/>
    </xf>
    <xf numFmtId="49" fontId="3" fillId="0" borderId="0" xfId="0" applyNumberFormat="1" applyFont="1" applyFill="1" applyBorder="1" applyAlignment="1">
      <alignment horizontal="center" vertical="center" wrapText="1" shrinkToFit="1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right"/>
    </xf>
    <xf numFmtId="2" fontId="19" fillId="0" borderId="2" xfId="0" applyNumberFormat="1" applyFont="1" applyBorder="1"/>
    <xf numFmtId="0" fontId="19" fillId="0" borderId="2" xfId="0" applyFont="1" applyBorder="1"/>
    <xf numFmtId="1" fontId="19" fillId="0" borderId="2" xfId="0" applyNumberFormat="1" applyFont="1" applyBorder="1"/>
    <xf numFmtId="165" fontId="19" fillId="0" borderId="2" xfId="0" applyNumberFormat="1" applyFont="1" applyBorder="1"/>
    <xf numFmtId="0" fontId="19" fillId="0" borderId="2" xfId="0" applyFont="1" applyBorder="1" applyAlignment="1">
      <alignment horizontal="center"/>
    </xf>
    <xf numFmtId="1" fontId="19" fillId="0" borderId="2" xfId="0" applyNumberFormat="1" applyFont="1" applyBorder="1" applyAlignment="1">
      <alignment horizontal="center"/>
    </xf>
    <xf numFmtId="1" fontId="14" fillId="0" borderId="0" xfId="0" applyNumberFormat="1" applyFont="1" applyBorder="1"/>
    <xf numFmtId="0" fontId="2" fillId="0" borderId="0" xfId="0" applyFont="1"/>
    <xf numFmtId="0" fontId="0" fillId="3" borderId="2" xfId="0" applyFill="1" applyBorder="1"/>
    <xf numFmtId="0" fontId="3" fillId="4" borderId="2" xfId="0" applyFont="1" applyFill="1" applyBorder="1" applyAlignment="1">
      <alignment horizontal="center" vertical="center" wrapText="1" shrinkToFit="1"/>
    </xf>
    <xf numFmtId="0" fontId="3" fillId="5" borderId="2" xfId="0" applyFont="1" applyFill="1" applyBorder="1" applyAlignment="1">
      <alignment horizontal="center" vertical="center" wrapText="1" shrinkToFit="1"/>
    </xf>
    <xf numFmtId="0" fontId="3" fillId="0" borderId="0" xfId="0" applyFont="1" applyBorder="1" applyAlignment="1">
      <alignment horizontal="center" vertical="center" wrapText="1" shrinkToFit="1"/>
    </xf>
    <xf numFmtId="0" fontId="22" fillId="0" borderId="0" xfId="0" applyFont="1" applyAlignment="1">
      <alignment wrapText="1"/>
    </xf>
    <xf numFmtId="0" fontId="23" fillId="0" borderId="0" xfId="0" applyFont="1" applyAlignment="1">
      <alignment wrapText="1"/>
    </xf>
    <xf numFmtId="3" fontId="13" fillId="0" borderId="0" xfId="0" applyNumberFormat="1" applyFont="1" applyAlignment="1">
      <alignment horizontal="center" vertical="center" wrapText="1" shrinkToFit="1"/>
    </xf>
    <xf numFmtId="0" fontId="0" fillId="0" borderId="0" xfId="0" applyFill="1"/>
    <xf numFmtId="0" fontId="4" fillId="0" borderId="0" xfId="0" applyFont="1" applyFill="1" applyAlignment="1"/>
    <xf numFmtId="0" fontId="6" fillId="0" borderId="2" xfId="0" applyFont="1" applyFill="1" applyBorder="1" applyAlignment="1">
      <alignment horizontal="center" vertical="center" wrapText="1" shrinkToFit="1"/>
    </xf>
    <xf numFmtId="0" fontId="6" fillId="0" borderId="2" xfId="0" applyFont="1" applyFill="1" applyBorder="1" applyAlignment="1">
      <alignment horizontal="left" vertical="center" wrapText="1" shrinkToFit="1"/>
    </xf>
    <xf numFmtId="49" fontId="6" fillId="0" borderId="2" xfId="0" applyNumberFormat="1" applyFont="1" applyFill="1" applyBorder="1" applyAlignment="1">
      <alignment horizontal="center" vertical="center" wrapText="1" shrinkToFit="1"/>
    </xf>
    <xf numFmtId="14" fontId="6" fillId="0" borderId="2" xfId="0" applyNumberFormat="1" applyFont="1" applyFill="1" applyBorder="1" applyAlignment="1">
      <alignment horizontal="center" vertical="center" wrapText="1" shrinkToFit="1"/>
    </xf>
    <xf numFmtId="0" fontId="6" fillId="0" borderId="2" xfId="0" applyFont="1" applyFill="1" applyBorder="1" applyAlignment="1">
      <alignment vertical="center" wrapText="1" shrinkToFit="1"/>
    </xf>
    <xf numFmtId="0" fontId="3" fillId="0" borderId="2" xfId="0" applyFont="1" applyFill="1" applyBorder="1" applyAlignment="1">
      <alignment horizontal="left" vertical="center" wrapText="1" shrinkToFit="1"/>
    </xf>
    <xf numFmtId="0" fontId="3" fillId="0" borderId="2" xfId="0" applyFont="1" applyFill="1" applyBorder="1" applyAlignment="1">
      <alignment horizontal="center" vertical="center" wrapText="1" shrinkToFit="1"/>
    </xf>
    <xf numFmtId="49" fontId="3" fillId="0" borderId="2" xfId="0" applyNumberFormat="1" applyFont="1" applyFill="1" applyBorder="1" applyAlignment="1">
      <alignment horizontal="center" vertical="center" wrapText="1" shrinkToFit="1"/>
    </xf>
    <xf numFmtId="14" fontId="3" fillId="0" borderId="2" xfId="0" applyNumberFormat="1" applyFont="1" applyFill="1" applyBorder="1" applyAlignment="1">
      <alignment horizontal="center" vertical="center" wrapText="1" shrinkToFit="1"/>
    </xf>
    <xf numFmtId="0" fontId="3" fillId="0" borderId="2" xfId="0" applyFont="1" applyFill="1" applyBorder="1" applyAlignment="1">
      <alignment vertical="center" wrapText="1" shrinkToFit="1"/>
    </xf>
    <xf numFmtId="0" fontId="3" fillId="0" borderId="0" xfId="0" applyFont="1" applyFill="1" applyBorder="1" applyAlignment="1">
      <alignment horizontal="left" vertical="center" wrapText="1" shrinkToFit="1"/>
    </xf>
    <xf numFmtId="0" fontId="3" fillId="0" borderId="0" xfId="0" applyFont="1" applyFill="1" applyBorder="1" applyAlignment="1">
      <alignment horizontal="center" vertical="center" wrapText="1" shrinkToFit="1"/>
    </xf>
    <xf numFmtId="14" fontId="3" fillId="0" borderId="0" xfId="0" applyNumberFormat="1" applyFont="1" applyFill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 vertical="center" wrapText="1" shrinkToFit="1"/>
    </xf>
    <xf numFmtId="0" fontId="6" fillId="0" borderId="0" xfId="0" applyFont="1" applyFill="1"/>
    <xf numFmtId="164" fontId="6" fillId="0" borderId="0" xfId="1" applyNumberFormat="1" applyFont="1" applyFill="1"/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37"/>
  <sheetViews>
    <sheetView zoomScale="85" zoomScaleNormal="85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19" sqref="C19"/>
    </sheetView>
  </sheetViews>
  <sheetFormatPr defaultRowHeight="15" x14ac:dyDescent="0.25"/>
  <cols>
    <col min="1" max="1" width="5.140625" customWidth="1"/>
    <col min="2" max="2" width="32.28515625" customWidth="1"/>
    <col min="3" max="3" width="17.85546875" customWidth="1"/>
    <col min="4" max="4" width="9" customWidth="1"/>
    <col min="5" max="5" width="11.7109375" customWidth="1"/>
    <col min="6" max="6" width="13.85546875" customWidth="1"/>
    <col min="7" max="7" width="13.28515625" customWidth="1"/>
    <col min="8" max="8" width="14.85546875" customWidth="1"/>
    <col min="9" max="9" width="14.28515625" style="11" customWidth="1"/>
    <col min="10" max="10" width="16.5703125" style="11" customWidth="1"/>
    <col min="11" max="11" width="44.5703125" customWidth="1"/>
    <col min="12" max="13" width="33" customWidth="1"/>
    <col min="14" max="14" width="16.42578125" customWidth="1"/>
    <col min="15" max="15" width="16.42578125" style="67" customWidth="1"/>
    <col min="16" max="16" width="17.28515625" customWidth="1"/>
  </cols>
  <sheetData>
    <row r="1" spans="1:16" x14ac:dyDescent="0.25">
      <c r="A1" s="1" t="s">
        <v>0</v>
      </c>
    </row>
    <row r="2" spans="1:16" s="3" customFormat="1" ht="18.75" customHeight="1" x14ac:dyDescent="0.3">
      <c r="A2" s="2" t="s">
        <v>20</v>
      </c>
      <c r="B2" s="2"/>
      <c r="C2" s="2"/>
      <c r="D2" s="2"/>
      <c r="E2" s="2"/>
      <c r="F2" s="2"/>
      <c r="G2" s="2"/>
      <c r="H2" s="2"/>
      <c r="I2" s="12"/>
      <c r="J2" s="12"/>
      <c r="K2" s="2"/>
      <c r="L2" s="2"/>
      <c r="M2" s="2"/>
      <c r="N2" s="2"/>
      <c r="O2" s="68"/>
    </row>
    <row r="3" spans="1:16" s="4" customFormat="1" ht="30" customHeight="1" x14ac:dyDescent="0.25">
      <c r="A3" s="51" t="s">
        <v>1</v>
      </c>
      <c r="B3" s="51" t="s">
        <v>2</v>
      </c>
      <c r="C3" s="34"/>
      <c r="D3" s="51" t="s">
        <v>3</v>
      </c>
      <c r="E3" s="51"/>
      <c r="F3" s="51" t="s">
        <v>4</v>
      </c>
      <c r="G3" s="56" t="s">
        <v>5</v>
      </c>
      <c r="H3" s="51" t="s">
        <v>6</v>
      </c>
      <c r="I3" s="51" t="s">
        <v>7</v>
      </c>
      <c r="J3" s="60" t="s">
        <v>21</v>
      </c>
      <c r="K3" s="58" t="s">
        <v>22</v>
      </c>
      <c r="L3" s="51" t="s">
        <v>8</v>
      </c>
      <c r="M3" s="56" t="s">
        <v>55</v>
      </c>
      <c r="N3" s="51" t="s">
        <v>9</v>
      </c>
      <c r="O3" s="69" t="s">
        <v>85</v>
      </c>
      <c r="P3" s="44" t="s">
        <v>10</v>
      </c>
    </row>
    <row r="4" spans="1:16" s="4" customFormat="1" ht="39" customHeight="1" x14ac:dyDescent="0.25">
      <c r="A4" s="51"/>
      <c r="B4" s="51"/>
      <c r="C4" s="34"/>
      <c r="D4" s="34" t="s">
        <v>11</v>
      </c>
      <c r="E4" s="34" t="s">
        <v>12</v>
      </c>
      <c r="F4" s="51"/>
      <c r="G4" s="57"/>
      <c r="H4" s="51"/>
      <c r="I4" s="51"/>
      <c r="J4" s="60"/>
      <c r="K4" s="59"/>
      <c r="L4" s="51"/>
      <c r="M4" s="57"/>
      <c r="N4" s="51"/>
      <c r="O4" s="70"/>
      <c r="P4" s="45"/>
    </row>
    <row r="5" spans="1:16" x14ac:dyDescent="0.25">
      <c r="A5" s="13"/>
      <c r="B5" s="13"/>
      <c r="C5" s="13"/>
      <c r="D5" s="13"/>
      <c r="E5" s="13"/>
      <c r="F5" s="13"/>
      <c r="G5" s="13"/>
      <c r="H5" s="13"/>
      <c r="I5" s="14"/>
      <c r="J5" s="14"/>
      <c r="K5" s="13"/>
      <c r="L5" s="13"/>
      <c r="M5" s="13"/>
      <c r="N5" s="13"/>
      <c r="O5" s="71"/>
      <c r="P5" s="13"/>
    </row>
    <row r="6" spans="1:16" s="8" customFormat="1" x14ac:dyDescent="0.25">
      <c r="A6" s="5"/>
      <c r="B6" s="48" t="s">
        <v>23</v>
      </c>
      <c r="C6" s="49"/>
      <c r="D6" s="49"/>
      <c r="E6" s="49"/>
      <c r="F6" s="50"/>
      <c r="G6" s="34">
        <f>SUM(G5)</f>
        <v>0</v>
      </c>
      <c r="H6" s="34"/>
      <c r="I6" s="6"/>
      <c r="J6" s="6"/>
      <c r="K6" s="6"/>
      <c r="L6" s="6" t="s">
        <v>29</v>
      </c>
      <c r="M6" s="6"/>
      <c r="N6" s="34">
        <f>SUM(N9)</f>
        <v>0</v>
      </c>
      <c r="O6" s="72"/>
      <c r="P6" s="7"/>
    </row>
    <row r="7" spans="1:16" s="8" customFormat="1" ht="48.75" customHeight="1" x14ac:dyDescent="0.25">
      <c r="A7" s="61">
        <v>1</v>
      </c>
      <c r="B7" s="62" t="s">
        <v>30</v>
      </c>
      <c r="C7" s="73"/>
      <c r="D7" s="63">
        <v>9</v>
      </c>
      <c r="E7" s="64">
        <v>42439</v>
      </c>
      <c r="F7" s="65" t="s">
        <v>31</v>
      </c>
      <c r="G7" s="52">
        <v>20</v>
      </c>
      <c r="H7" s="52" t="s">
        <v>32</v>
      </c>
      <c r="I7" s="54" t="s">
        <v>33</v>
      </c>
      <c r="J7" s="54" t="s">
        <v>34</v>
      </c>
      <c r="K7" s="46" t="s">
        <v>35</v>
      </c>
      <c r="L7" s="46" t="s">
        <v>36</v>
      </c>
      <c r="M7" s="46"/>
      <c r="N7" s="35" t="s">
        <v>37</v>
      </c>
      <c r="O7" s="69"/>
      <c r="P7" s="15" t="s">
        <v>38</v>
      </c>
    </row>
    <row r="8" spans="1:16" s="8" customFormat="1" ht="48.75" customHeight="1" x14ac:dyDescent="0.25">
      <c r="A8" s="61"/>
      <c r="B8" s="62"/>
      <c r="C8" s="74"/>
      <c r="D8" s="63"/>
      <c r="E8" s="63"/>
      <c r="F8" s="65"/>
      <c r="G8" s="53"/>
      <c r="H8" s="53"/>
      <c r="I8" s="55"/>
      <c r="J8" s="55"/>
      <c r="K8" s="47"/>
      <c r="L8" s="47"/>
      <c r="M8" s="47"/>
      <c r="N8" s="35" t="s">
        <v>37</v>
      </c>
      <c r="O8" s="69"/>
      <c r="P8" s="15" t="s">
        <v>39</v>
      </c>
    </row>
    <row r="9" spans="1:16" s="4" customFormat="1" ht="75.75" customHeight="1" x14ac:dyDescent="0.25">
      <c r="A9" s="29">
        <v>2</v>
      </c>
      <c r="B9" s="40" t="s">
        <v>40</v>
      </c>
      <c r="C9" s="24" t="s">
        <v>86</v>
      </c>
      <c r="D9" s="40">
        <v>12</v>
      </c>
      <c r="E9" s="33">
        <v>42454</v>
      </c>
      <c r="F9" s="33" t="s">
        <v>56</v>
      </c>
      <c r="G9" s="38">
        <v>1</v>
      </c>
      <c r="H9" s="16">
        <v>42461</v>
      </c>
      <c r="I9" s="40" t="s">
        <v>33</v>
      </c>
      <c r="J9" s="40" t="s">
        <v>41</v>
      </c>
      <c r="K9" s="17" t="s">
        <v>42</v>
      </c>
      <c r="L9" s="36" t="s">
        <v>36</v>
      </c>
      <c r="M9" s="36"/>
      <c r="N9" s="40" t="s">
        <v>37</v>
      </c>
      <c r="O9" s="75"/>
      <c r="P9" s="40" t="s">
        <v>43</v>
      </c>
    </row>
    <row r="10" spans="1:16" s="8" customFormat="1" ht="101.25" x14ac:dyDescent="0.25">
      <c r="A10" s="18">
        <v>3</v>
      </c>
      <c r="B10" s="19" t="s">
        <v>44</v>
      </c>
      <c r="C10" s="19"/>
      <c r="D10" s="40">
        <v>15</v>
      </c>
      <c r="E10" s="33">
        <v>42471</v>
      </c>
      <c r="F10" s="33" t="s">
        <v>45</v>
      </c>
      <c r="G10" s="40">
        <v>20</v>
      </c>
      <c r="H10" s="40" t="s">
        <v>32</v>
      </c>
      <c r="I10" s="39" t="s">
        <v>33</v>
      </c>
      <c r="J10" s="39" t="s">
        <v>34</v>
      </c>
      <c r="K10" s="36" t="s">
        <v>46</v>
      </c>
      <c r="L10" s="36" t="s">
        <v>36</v>
      </c>
      <c r="M10" s="36"/>
      <c r="N10" s="35" t="s">
        <v>37</v>
      </c>
      <c r="O10" s="69">
        <f>1143.363-562.403</f>
        <v>580.96</v>
      </c>
      <c r="P10" s="15" t="s">
        <v>47</v>
      </c>
    </row>
    <row r="11" spans="1:16" s="8" customFormat="1" ht="94.5" customHeight="1" x14ac:dyDescent="0.25">
      <c r="A11" s="29">
        <v>4</v>
      </c>
      <c r="B11" s="30" t="s">
        <v>48</v>
      </c>
      <c r="C11" s="30" t="s">
        <v>87</v>
      </c>
      <c r="D11" s="31">
        <v>49</v>
      </c>
      <c r="E11" s="32">
        <v>42509</v>
      </c>
      <c r="F11" s="33" t="s">
        <v>49</v>
      </c>
      <c r="G11" s="40">
        <v>2</v>
      </c>
      <c r="H11" s="33">
        <v>42510</v>
      </c>
      <c r="I11" s="10" t="s">
        <v>50</v>
      </c>
      <c r="J11" s="10" t="s">
        <v>41</v>
      </c>
      <c r="K11" s="17" t="s">
        <v>42</v>
      </c>
      <c r="L11" s="36" t="s">
        <v>36</v>
      </c>
      <c r="M11" s="36"/>
      <c r="N11" s="34" t="s">
        <v>37</v>
      </c>
      <c r="O11" s="72"/>
      <c r="P11" s="20" t="s">
        <v>43</v>
      </c>
    </row>
    <row r="12" spans="1:16" s="8" customFormat="1" ht="94.5" customHeight="1" x14ac:dyDescent="0.25">
      <c r="A12" s="29">
        <v>5</v>
      </c>
      <c r="B12" s="30" t="s">
        <v>51</v>
      </c>
      <c r="C12" s="30"/>
      <c r="D12" s="31">
        <v>50</v>
      </c>
      <c r="E12" s="32">
        <v>42509</v>
      </c>
      <c r="F12" s="33" t="s">
        <v>49</v>
      </c>
      <c r="G12" s="40">
        <v>2</v>
      </c>
      <c r="H12" s="33">
        <v>42510</v>
      </c>
      <c r="I12" s="10" t="s">
        <v>50</v>
      </c>
      <c r="J12" s="10" t="s">
        <v>41</v>
      </c>
      <c r="K12" s="17" t="s">
        <v>42</v>
      </c>
      <c r="L12" s="36" t="s">
        <v>36</v>
      </c>
      <c r="M12" s="36"/>
      <c r="N12" s="34" t="s">
        <v>37</v>
      </c>
      <c r="O12" s="72"/>
      <c r="P12" s="20" t="s">
        <v>43</v>
      </c>
    </row>
    <row r="13" spans="1:16" s="8" customFormat="1" x14ac:dyDescent="0.25">
      <c r="A13" s="40"/>
      <c r="B13" s="48" t="s">
        <v>52</v>
      </c>
      <c r="C13" s="49"/>
      <c r="D13" s="49"/>
      <c r="E13" s="49"/>
      <c r="F13" s="50"/>
      <c r="G13" s="34">
        <f>SUM(G7:G12)</f>
        <v>45</v>
      </c>
      <c r="H13" s="34"/>
      <c r="I13" s="6"/>
      <c r="J13" s="6"/>
      <c r="K13" s="6"/>
      <c r="L13" s="6" t="s">
        <v>53</v>
      </c>
      <c r="M13" s="6"/>
      <c r="N13" s="21">
        <f>SUM(N7:N12)</f>
        <v>0</v>
      </c>
      <c r="O13" s="21">
        <f>SUM(O7:O12)</f>
        <v>580.96</v>
      </c>
      <c r="P13" s="7"/>
    </row>
    <row r="14" spans="1:16" s="8" customFormat="1" x14ac:dyDescent="0.25">
      <c r="A14" s="40"/>
      <c r="B14" s="48" t="s">
        <v>54</v>
      </c>
      <c r="C14" s="49"/>
      <c r="D14" s="49"/>
      <c r="E14" s="49"/>
      <c r="F14" s="50"/>
      <c r="G14" s="34">
        <f>SUM(G13,G6)</f>
        <v>45</v>
      </c>
      <c r="H14" s="34"/>
      <c r="I14" s="6"/>
      <c r="J14" s="6"/>
      <c r="K14" s="6"/>
      <c r="L14" s="6" t="s">
        <v>53</v>
      </c>
      <c r="M14" s="6"/>
      <c r="N14" s="21">
        <f>SUM(N6,N13)</f>
        <v>0</v>
      </c>
      <c r="O14" s="21">
        <f>SUM(O6,O13)</f>
        <v>580.96</v>
      </c>
      <c r="P14" s="7"/>
    </row>
    <row r="15" spans="1:16" s="8" customFormat="1" ht="15.75" x14ac:dyDescent="0.25">
      <c r="A15" s="40">
        <f>5/4</f>
        <v>1.25</v>
      </c>
      <c r="B15" s="19"/>
      <c r="C15" s="19"/>
      <c r="D15" s="40"/>
      <c r="E15" s="22"/>
      <c r="F15" s="40"/>
      <c r="G15" s="37"/>
      <c r="H15" s="40"/>
      <c r="I15" s="37"/>
      <c r="J15" s="40"/>
      <c r="K15" s="17"/>
      <c r="L15" s="40"/>
      <c r="M15" s="38"/>
      <c r="N15" s="23"/>
      <c r="O15" s="76"/>
      <c r="P15" s="40"/>
    </row>
    <row r="16" spans="1:16" s="4" customFormat="1" ht="15" customHeight="1" x14ac:dyDescent="0.25">
      <c r="A16" s="40"/>
      <c r="B16" s="41" t="s">
        <v>57</v>
      </c>
      <c r="C16" s="41"/>
      <c r="D16" s="42"/>
      <c r="E16" s="42"/>
      <c r="F16" s="42"/>
      <c r="G16" s="34">
        <f>G15</f>
        <v>0</v>
      </c>
      <c r="H16" s="24"/>
      <c r="I16" s="6"/>
      <c r="J16" s="6"/>
      <c r="K16" s="6"/>
      <c r="L16" s="34"/>
      <c r="M16" s="34"/>
      <c r="N16" s="21">
        <f>SUM(N15)</f>
        <v>0</v>
      </c>
      <c r="O16" s="77"/>
      <c r="P16" s="40"/>
    </row>
    <row r="17" spans="1:16" s="4" customFormat="1" ht="15" customHeight="1" x14ac:dyDescent="0.25">
      <c r="A17" s="37"/>
      <c r="B17" s="43" t="s">
        <v>112</v>
      </c>
      <c r="C17" s="43"/>
      <c r="D17" s="43"/>
      <c r="E17" s="43"/>
      <c r="F17" s="43"/>
      <c r="G17" s="34">
        <f>G14+G16</f>
        <v>45</v>
      </c>
      <c r="H17" s="25"/>
      <c r="I17" s="78"/>
      <c r="J17" s="78"/>
      <c r="K17" s="78"/>
      <c r="L17" s="78" t="s">
        <v>53</v>
      </c>
      <c r="M17" s="79"/>
      <c r="N17" s="80">
        <f>SUM(N16,N14)</f>
        <v>0</v>
      </c>
      <c r="O17" s="81">
        <f>O14+O16</f>
        <v>580.96</v>
      </c>
      <c r="P17" s="40"/>
    </row>
    <row r="18" spans="1:16" ht="123.75" x14ac:dyDescent="0.25">
      <c r="A18" s="40">
        <v>6</v>
      </c>
      <c r="B18" s="19" t="s">
        <v>88</v>
      </c>
      <c r="C18" s="19"/>
      <c r="D18" s="40">
        <v>68</v>
      </c>
      <c r="E18" s="22">
        <v>42628</v>
      </c>
      <c r="F18" s="40" t="s">
        <v>89</v>
      </c>
      <c r="G18" s="37">
        <v>20</v>
      </c>
      <c r="H18" s="40" t="s">
        <v>90</v>
      </c>
      <c r="I18" s="37" t="s">
        <v>33</v>
      </c>
      <c r="J18" s="40" t="s">
        <v>34</v>
      </c>
      <c r="K18" s="17" t="s">
        <v>91</v>
      </c>
      <c r="L18" s="36" t="s">
        <v>36</v>
      </c>
      <c r="M18" s="38"/>
      <c r="N18" s="23" t="s">
        <v>37</v>
      </c>
      <c r="O18" s="76"/>
      <c r="P18" s="40" t="s">
        <v>38</v>
      </c>
    </row>
    <row r="19" spans="1:16" ht="120" x14ac:dyDescent="0.25">
      <c r="A19" s="82">
        <v>7</v>
      </c>
      <c r="B19" s="83" t="s">
        <v>92</v>
      </c>
      <c r="C19" s="83"/>
      <c r="D19" s="83">
        <v>78</v>
      </c>
      <c r="E19" s="84">
        <v>42647</v>
      </c>
      <c r="F19" s="37" t="s">
        <v>93</v>
      </c>
      <c r="G19" s="37">
        <v>20</v>
      </c>
      <c r="H19" s="83" t="s">
        <v>90</v>
      </c>
      <c r="I19" s="37" t="s">
        <v>33</v>
      </c>
      <c r="J19" s="37" t="s">
        <v>34</v>
      </c>
      <c r="K19" s="37" t="s">
        <v>94</v>
      </c>
      <c r="L19" s="36" t="s">
        <v>36</v>
      </c>
      <c r="M19" s="85"/>
      <c r="N19" s="83"/>
      <c r="O19" s="86"/>
      <c r="P19" s="37" t="s">
        <v>47</v>
      </c>
    </row>
    <row r="20" spans="1:16" ht="45" x14ac:dyDescent="0.25">
      <c r="A20" s="82">
        <v>8</v>
      </c>
      <c r="B20" s="83" t="s">
        <v>95</v>
      </c>
      <c r="C20" s="83" t="s">
        <v>86</v>
      </c>
      <c r="D20" s="83">
        <v>81</v>
      </c>
      <c r="E20" s="84">
        <v>42654</v>
      </c>
      <c r="F20" s="37" t="s">
        <v>96</v>
      </c>
      <c r="G20" s="37">
        <v>10</v>
      </c>
      <c r="H20" s="83" t="s">
        <v>97</v>
      </c>
      <c r="I20" s="37" t="s">
        <v>50</v>
      </c>
      <c r="J20" s="37" t="s">
        <v>34</v>
      </c>
      <c r="K20" s="37" t="s">
        <v>98</v>
      </c>
      <c r="L20" s="36" t="s">
        <v>36</v>
      </c>
      <c r="M20" s="85"/>
      <c r="N20" s="83"/>
      <c r="O20" s="86"/>
      <c r="P20" s="37" t="s">
        <v>99</v>
      </c>
    </row>
    <row r="21" spans="1:16" x14ac:dyDescent="0.25">
      <c r="A21" s="40">
        <f>3/4</f>
        <v>0.75</v>
      </c>
      <c r="B21" s="41" t="s">
        <v>113</v>
      </c>
      <c r="C21" s="41"/>
      <c r="D21" s="42"/>
      <c r="E21" s="42"/>
      <c r="F21" s="42"/>
      <c r="G21" s="34">
        <f>SUM(G19:G19)</f>
        <v>20</v>
      </c>
      <c r="H21" s="24"/>
      <c r="I21" s="6"/>
      <c r="J21" s="6"/>
      <c r="K21" s="6"/>
      <c r="L21" s="6"/>
      <c r="M21" s="6"/>
      <c r="N21" s="21">
        <f>SUM(N19:N19)</f>
        <v>0</v>
      </c>
      <c r="O21" s="77"/>
      <c r="P21" s="40"/>
    </row>
    <row r="22" spans="1:16" x14ac:dyDescent="0.25">
      <c r="A22" s="34"/>
      <c r="B22" s="48" t="s">
        <v>114</v>
      </c>
      <c r="C22" s="49"/>
      <c r="D22" s="49"/>
      <c r="E22" s="49"/>
      <c r="F22" s="50"/>
      <c r="G22" s="34">
        <f>SUM(G21,G16)</f>
        <v>20</v>
      </c>
      <c r="H22" s="25"/>
      <c r="I22" s="6"/>
      <c r="J22" s="6"/>
      <c r="K22" s="78"/>
      <c r="L22" s="78"/>
      <c r="M22" s="78"/>
      <c r="N22" s="21">
        <f>SUM(N21,N16)</f>
        <v>0</v>
      </c>
      <c r="O22" s="77"/>
      <c r="P22" s="40"/>
    </row>
    <row r="23" spans="1:16" x14ac:dyDescent="0.25">
      <c r="A23" s="34"/>
      <c r="B23" s="48" t="s">
        <v>115</v>
      </c>
      <c r="C23" s="49"/>
      <c r="D23" s="49"/>
      <c r="E23" s="49"/>
      <c r="F23" s="50"/>
      <c r="G23" s="34">
        <f>SUM(G22,G14)</f>
        <v>65</v>
      </c>
      <c r="H23" s="34"/>
      <c r="I23" s="6"/>
      <c r="J23" s="6"/>
      <c r="K23" s="6"/>
      <c r="L23" s="6"/>
      <c r="M23" s="6"/>
      <c r="N23" s="21">
        <f>SUM(N22,N14)</f>
        <v>0</v>
      </c>
      <c r="O23" s="77"/>
      <c r="P23" s="40"/>
    </row>
    <row r="24" spans="1:16" x14ac:dyDescent="0.25">
      <c r="A24">
        <f>8/4</f>
        <v>2</v>
      </c>
    </row>
    <row r="26" spans="1:16" x14ac:dyDescent="0.25">
      <c r="J26" s="87"/>
      <c r="K26" s="87"/>
    </row>
    <row r="27" spans="1:16" x14ac:dyDescent="0.25">
      <c r="B27" s="13"/>
      <c r="C27" s="13"/>
      <c r="D27" s="13"/>
      <c r="E27" s="14" t="s">
        <v>100</v>
      </c>
      <c r="F27" s="14" t="s">
        <v>101</v>
      </c>
      <c r="G27" s="14" t="s">
        <v>102</v>
      </c>
      <c r="H27" s="14">
        <v>2016</v>
      </c>
      <c r="I27" s="14" t="s">
        <v>101</v>
      </c>
      <c r="J27" s="14" t="s">
        <v>102</v>
      </c>
      <c r="K27" s="88"/>
    </row>
    <row r="28" spans="1:16" x14ac:dyDescent="0.25">
      <c r="B28" s="13"/>
      <c r="C28" s="13"/>
      <c r="D28" s="89" t="s">
        <v>103</v>
      </c>
      <c r="E28" s="90">
        <v>11687.84</v>
      </c>
      <c r="F28" s="91">
        <v>1064</v>
      </c>
      <c r="G28" s="92">
        <f>E28/F28*G14</f>
        <v>494.31654135338346</v>
      </c>
      <c r="H28" s="93">
        <v>21419.81033</v>
      </c>
      <c r="I28" s="94">
        <v>2229</v>
      </c>
      <c r="J28" s="95">
        <f>H28/I28*G23</f>
        <v>624.62434789143117</v>
      </c>
      <c r="K28" s="96"/>
      <c r="P28" s="97" t="s">
        <v>104</v>
      </c>
    </row>
    <row r="30" spans="1:16" x14ac:dyDescent="0.25">
      <c r="P30" s="13"/>
    </row>
    <row r="31" spans="1:16" x14ac:dyDescent="0.25">
      <c r="P31" s="13" t="s">
        <v>105</v>
      </c>
    </row>
    <row r="32" spans="1:16" x14ac:dyDescent="0.25">
      <c r="P32" s="13" t="s">
        <v>106</v>
      </c>
    </row>
    <row r="33" spans="16:16" x14ac:dyDescent="0.25">
      <c r="P33" s="98" t="s">
        <v>107</v>
      </c>
    </row>
    <row r="34" spans="16:16" x14ac:dyDescent="0.25">
      <c r="P34" s="13" t="s">
        <v>108</v>
      </c>
    </row>
    <row r="35" spans="16:16" x14ac:dyDescent="0.25">
      <c r="P35" s="98" t="s">
        <v>109</v>
      </c>
    </row>
    <row r="36" spans="16:16" x14ac:dyDescent="0.25">
      <c r="P36" s="13" t="s">
        <v>110</v>
      </c>
    </row>
    <row r="37" spans="16:16" x14ac:dyDescent="0.25">
      <c r="P37" s="98" t="s">
        <v>111</v>
      </c>
    </row>
  </sheetData>
  <mergeCells count="34">
    <mergeCell ref="B16:F16"/>
    <mergeCell ref="B17:F17"/>
    <mergeCell ref="B21:F21"/>
    <mergeCell ref="B22:F22"/>
    <mergeCell ref="B23:F23"/>
    <mergeCell ref="P3:P4"/>
    <mergeCell ref="B6:F6"/>
    <mergeCell ref="M7:M8"/>
    <mergeCell ref="B13:F13"/>
    <mergeCell ref="B14:F14"/>
    <mergeCell ref="A7:A8"/>
    <mergeCell ref="B7:B8"/>
    <mergeCell ref="C7:C8"/>
    <mergeCell ref="D7:D8"/>
    <mergeCell ref="E7:E8"/>
    <mergeCell ref="A3:A4"/>
    <mergeCell ref="B3:B4"/>
    <mergeCell ref="J3:J4"/>
    <mergeCell ref="F3:F4"/>
    <mergeCell ref="G3:G4"/>
    <mergeCell ref="H3:H4"/>
    <mergeCell ref="I3:I4"/>
    <mergeCell ref="D3:E3"/>
    <mergeCell ref="N3:N4"/>
    <mergeCell ref="L7:L8"/>
    <mergeCell ref="K3:K4"/>
    <mergeCell ref="M3:M4"/>
    <mergeCell ref="F7:F8"/>
    <mergeCell ref="G7:G8"/>
    <mergeCell ref="H7:H8"/>
    <mergeCell ref="I7:I8"/>
    <mergeCell ref="J7:J8"/>
    <mergeCell ref="K7:K8"/>
    <mergeCell ref="L3:L4"/>
  </mergeCells>
  <pageMargins left="0.7" right="0.7" top="0.75" bottom="0.75" header="0.3" footer="0.3"/>
  <pageSetup paperSize="9" orientation="portrait" horizontalDpi="0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tabSelected="1" workbookViewId="0">
      <selection activeCell="C40" sqref="C40"/>
    </sheetView>
  </sheetViews>
  <sheetFormatPr defaultRowHeight="15" x14ac:dyDescent="0.25"/>
  <cols>
    <col min="1" max="1" width="4" customWidth="1"/>
    <col min="2" max="2" width="30.28515625" customWidth="1"/>
    <col min="3" max="3" width="19.42578125" customWidth="1"/>
    <col min="4" max="4" width="10.7109375" customWidth="1"/>
    <col min="5" max="5" width="12.140625" customWidth="1"/>
    <col min="6" max="6" width="72.42578125" customWidth="1"/>
    <col min="7" max="7" width="49.5703125" customWidth="1"/>
    <col min="8" max="8" width="0" style="26" hidden="1" customWidth="1"/>
    <col min="9" max="9" width="12.28515625" style="26" hidden="1" customWidth="1"/>
    <col min="10" max="11" width="0" style="26" hidden="1" customWidth="1"/>
    <col min="12" max="13" width="0" hidden="1" customWidth="1"/>
  </cols>
  <sheetData>
    <row r="1" spans="1:12" x14ac:dyDescent="0.25">
      <c r="A1" s="1" t="s">
        <v>0</v>
      </c>
      <c r="B1" s="105"/>
      <c r="C1" s="105"/>
      <c r="D1" s="105"/>
      <c r="E1" s="105"/>
      <c r="F1" s="105"/>
      <c r="G1" s="105"/>
    </row>
    <row r="2" spans="1:12" ht="24" x14ac:dyDescent="0.3">
      <c r="A2" s="9" t="s">
        <v>28</v>
      </c>
      <c r="B2" s="106"/>
      <c r="C2" s="106"/>
      <c r="D2" s="106"/>
      <c r="E2" s="106"/>
      <c r="F2" s="106"/>
      <c r="G2" s="106"/>
      <c r="H2" s="102" t="s">
        <v>9</v>
      </c>
      <c r="I2" s="102" t="s">
        <v>58</v>
      </c>
      <c r="J2" s="102" t="s">
        <v>127</v>
      </c>
      <c r="K2" s="102" t="s">
        <v>58</v>
      </c>
      <c r="L2" s="103"/>
    </row>
    <row r="3" spans="1:12" s="4" customFormat="1" ht="22.5" customHeight="1" x14ac:dyDescent="0.25">
      <c r="A3" s="66" t="s">
        <v>1</v>
      </c>
      <c r="B3" s="107" t="s">
        <v>2</v>
      </c>
      <c r="C3" s="107" t="s">
        <v>13</v>
      </c>
      <c r="D3" s="107" t="s">
        <v>14</v>
      </c>
      <c r="E3" s="107"/>
      <c r="F3" s="107" t="s">
        <v>15</v>
      </c>
      <c r="G3" s="107" t="s">
        <v>16</v>
      </c>
      <c r="H3" s="27"/>
      <c r="I3" s="27"/>
      <c r="J3" s="27"/>
      <c r="K3" s="27"/>
    </row>
    <row r="4" spans="1:12" s="4" customFormat="1" ht="25.5" customHeight="1" x14ac:dyDescent="0.25">
      <c r="A4" s="66"/>
      <c r="B4" s="107"/>
      <c r="C4" s="107"/>
      <c r="D4" s="18" t="s">
        <v>11</v>
      </c>
      <c r="E4" s="18" t="s">
        <v>12</v>
      </c>
      <c r="F4" s="107"/>
      <c r="G4" s="107"/>
      <c r="H4" s="27"/>
      <c r="I4" s="27"/>
      <c r="J4" s="27"/>
      <c r="K4" s="27"/>
    </row>
    <row r="5" spans="1:12" s="4" customFormat="1" ht="60" customHeight="1" x14ac:dyDescent="0.25">
      <c r="A5" s="40">
        <v>1</v>
      </c>
      <c r="B5" s="108" t="s">
        <v>24</v>
      </c>
      <c r="C5" s="18"/>
      <c r="D5" s="109" t="s">
        <v>25</v>
      </c>
      <c r="E5" s="110">
        <v>42404</v>
      </c>
      <c r="F5" s="108" t="s">
        <v>59</v>
      </c>
      <c r="G5" s="111" t="s">
        <v>60</v>
      </c>
      <c r="H5" s="27">
        <v>0</v>
      </c>
      <c r="I5" s="27"/>
      <c r="J5" s="27"/>
      <c r="K5" s="27"/>
    </row>
    <row r="6" spans="1:12" s="4" customFormat="1" ht="87.75" customHeight="1" x14ac:dyDescent="0.25">
      <c r="A6" s="40">
        <v>2</v>
      </c>
      <c r="B6" s="108" t="s">
        <v>24</v>
      </c>
      <c r="C6" s="18"/>
      <c r="D6" s="109" t="s">
        <v>26</v>
      </c>
      <c r="E6" s="110">
        <v>42404</v>
      </c>
      <c r="F6" s="111" t="s">
        <v>61</v>
      </c>
      <c r="G6" s="111" t="s">
        <v>62</v>
      </c>
      <c r="H6" s="27">
        <v>0</v>
      </c>
      <c r="I6" s="27"/>
      <c r="J6" s="27"/>
      <c r="K6" s="27"/>
    </row>
    <row r="7" spans="1:12" s="4" customFormat="1" ht="51" customHeight="1" x14ac:dyDescent="0.25">
      <c r="A7" s="40">
        <v>3</v>
      </c>
      <c r="B7" s="108" t="s">
        <v>63</v>
      </c>
      <c r="C7" s="18"/>
      <c r="D7" s="109" t="s">
        <v>27</v>
      </c>
      <c r="E7" s="110">
        <v>42409</v>
      </c>
      <c r="F7" s="111" t="s">
        <v>64</v>
      </c>
      <c r="G7" s="111" t="s">
        <v>65</v>
      </c>
      <c r="H7" s="104">
        <v>50000</v>
      </c>
      <c r="I7" s="104">
        <f>H7</f>
        <v>50000</v>
      </c>
      <c r="J7" s="104">
        <v>50000</v>
      </c>
      <c r="K7" s="104">
        <f>J7</f>
        <v>50000</v>
      </c>
    </row>
    <row r="8" spans="1:12" s="8" customFormat="1" ht="20.25" customHeight="1" x14ac:dyDescent="0.25">
      <c r="A8" s="99"/>
      <c r="B8" s="112" t="s">
        <v>116</v>
      </c>
      <c r="C8" s="113"/>
      <c r="D8" s="114"/>
      <c r="E8" s="115"/>
      <c r="F8" s="116"/>
      <c r="G8" s="116"/>
      <c r="H8" s="104">
        <f>SUM(H5:H7)</f>
        <v>50000</v>
      </c>
      <c r="I8" s="104">
        <f t="shared" ref="I8:K8" si="0">SUM(I5:I7)</f>
        <v>50000</v>
      </c>
      <c r="J8" s="104">
        <f t="shared" si="0"/>
        <v>50000</v>
      </c>
      <c r="K8" s="104">
        <f t="shared" si="0"/>
        <v>50000</v>
      </c>
    </row>
    <row r="9" spans="1:12" s="4" customFormat="1" ht="121.5" customHeight="1" x14ac:dyDescent="0.25">
      <c r="A9" s="40">
        <v>4</v>
      </c>
      <c r="B9" s="108" t="s">
        <v>66</v>
      </c>
      <c r="C9" s="18"/>
      <c r="D9" s="109" t="s">
        <v>67</v>
      </c>
      <c r="E9" s="110">
        <v>42566</v>
      </c>
      <c r="F9" s="111" t="s">
        <v>117</v>
      </c>
      <c r="G9" s="111" t="s">
        <v>68</v>
      </c>
      <c r="H9" s="104">
        <v>100000</v>
      </c>
      <c r="I9" s="104"/>
      <c r="J9" s="104"/>
      <c r="K9" s="104"/>
    </row>
    <row r="10" spans="1:12" s="4" customFormat="1" ht="53.25" customHeight="1" x14ac:dyDescent="0.25">
      <c r="A10" s="40">
        <v>5</v>
      </c>
      <c r="B10" s="108" t="s">
        <v>24</v>
      </c>
      <c r="C10" s="18"/>
      <c r="D10" s="109" t="s">
        <v>69</v>
      </c>
      <c r="E10" s="110">
        <v>42548</v>
      </c>
      <c r="F10" s="108" t="s">
        <v>70</v>
      </c>
      <c r="G10" s="111" t="s">
        <v>71</v>
      </c>
      <c r="H10" s="27">
        <v>0</v>
      </c>
      <c r="I10" s="27"/>
      <c r="J10" s="27"/>
      <c r="K10" s="27"/>
    </row>
    <row r="11" spans="1:12" s="4" customFormat="1" ht="96.75" customHeight="1" x14ac:dyDescent="0.25">
      <c r="A11" s="40">
        <v>6</v>
      </c>
      <c r="B11" s="108" t="s">
        <v>72</v>
      </c>
      <c r="C11" s="18"/>
      <c r="D11" s="109" t="s">
        <v>73</v>
      </c>
      <c r="E11" s="110">
        <v>42635</v>
      </c>
      <c r="F11" s="111" t="s">
        <v>74</v>
      </c>
      <c r="G11" s="111" t="s">
        <v>71</v>
      </c>
      <c r="H11" s="27">
        <v>0</v>
      </c>
      <c r="I11" s="27"/>
      <c r="J11" s="27"/>
      <c r="K11" s="27"/>
    </row>
    <row r="12" spans="1:12" s="4" customFormat="1" ht="92.25" customHeight="1" x14ac:dyDescent="0.25">
      <c r="A12" s="40">
        <v>7</v>
      </c>
      <c r="B12" s="108" t="s">
        <v>72</v>
      </c>
      <c r="C12" s="18"/>
      <c r="D12" s="109" t="s">
        <v>75</v>
      </c>
      <c r="E12" s="110">
        <v>42635</v>
      </c>
      <c r="F12" s="111" t="s">
        <v>76</v>
      </c>
      <c r="G12" s="111" t="s">
        <v>71</v>
      </c>
      <c r="H12" s="27">
        <v>0</v>
      </c>
      <c r="I12" s="27"/>
      <c r="J12" s="27"/>
      <c r="K12" s="27"/>
    </row>
    <row r="13" spans="1:12" s="4" customFormat="1" ht="95.25" customHeight="1" x14ac:dyDescent="0.25">
      <c r="A13" s="40">
        <v>8</v>
      </c>
      <c r="B13" s="108" t="s">
        <v>77</v>
      </c>
      <c r="C13" s="18"/>
      <c r="D13" s="109" t="s">
        <v>78</v>
      </c>
      <c r="E13" s="110">
        <v>42635</v>
      </c>
      <c r="F13" s="111" t="s">
        <v>118</v>
      </c>
      <c r="G13" s="111" t="s">
        <v>71</v>
      </c>
      <c r="H13" s="27">
        <v>0</v>
      </c>
      <c r="I13" s="27"/>
      <c r="J13" s="27"/>
      <c r="K13" s="27"/>
    </row>
    <row r="14" spans="1:12" s="4" customFormat="1" ht="96.75" customHeight="1" x14ac:dyDescent="0.25">
      <c r="A14" s="40">
        <v>9</v>
      </c>
      <c r="B14" s="108" t="s">
        <v>79</v>
      </c>
      <c r="C14" s="18"/>
      <c r="D14" s="109" t="s">
        <v>80</v>
      </c>
      <c r="E14" s="110">
        <v>42640</v>
      </c>
      <c r="F14" s="111" t="s">
        <v>74</v>
      </c>
      <c r="G14" s="111" t="s">
        <v>71</v>
      </c>
      <c r="H14" s="27">
        <v>0</v>
      </c>
      <c r="I14" s="27"/>
      <c r="J14" s="27"/>
      <c r="K14" s="27"/>
    </row>
    <row r="15" spans="1:12" s="4" customFormat="1" ht="93.75" customHeight="1" x14ac:dyDescent="0.25">
      <c r="A15" s="40">
        <v>10</v>
      </c>
      <c r="B15" s="108" t="s">
        <v>79</v>
      </c>
      <c r="C15" s="18"/>
      <c r="D15" s="109" t="s">
        <v>81</v>
      </c>
      <c r="E15" s="110">
        <v>42640</v>
      </c>
      <c r="F15" s="111" t="s">
        <v>76</v>
      </c>
      <c r="G15" s="111" t="s">
        <v>71</v>
      </c>
      <c r="H15" s="27">
        <v>0</v>
      </c>
      <c r="I15" s="27"/>
      <c r="J15" s="27"/>
      <c r="K15" s="27"/>
    </row>
    <row r="16" spans="1:12" s="4" customFormat="1" ht="94.5" customHeight="1" x14ac:dyDescent="0.25">
      <c r="A16" s="40">
        <v>11</v>
      </c>
      <c r="B16" s="108" t="s">
        <v>82</v>
      </c>
      <c r="C16" s="18"/>
      <c r="D16" s="109" t="s">
        <v>83</v>
      </c>
      <c r="E16" s="110">
        <v>42640</v>
      </c>
      <c r="F16" s="111" t="s">
        <v>84</v>
      </c>
      <c r="G16" s="111" t="s">
        <v>71</v>
      </c>
      <c r="H16" s="27">
        <v>0</v>
      </c>
      <c r="I16" s="27"/>
      <c r="J16" s="27"/>
      <c r="K16" s="27"/>
    </row>
    <row r="17" spans="1:11" s="8" customFormat="1" ht="27.75" customHeight="1" x14ac:dyDescent="0.25">
      <c r="A17" s="99"/>
      <c r="B17" s="112" t="s">
        <v>119</v>
      </c>
      <c r="C17" s="113"/>
      <c r="D17" s="114"/>
      <c r="E17" s="115"/>
      <c r="F17" s="116"/>
      <c r="G17" s="116"/>
      <c r="H17" s="104">
        <f>SUM(H9:H16)</f>
        <v>100000</v>
      </c>
      <c r="I17" s="104">
        <f t="shared" ref="I17:K17" si="1">SUM(I9:I16)</f>
        <v>0</v>
      </c>
      <c r="J17" s="104">
        <f t="shared" si="1"/>
        <v>0</v>
      </c>
      <c r="K17" s="104">
        <f t="shared" si="1"/>
        <v>0</v>
      </c>
    </row>
    <row r="18" spans="1:11" s="4" customFormat="1" ht="90" x14ac:dyDescent="0.25">
      <c r="A18" s="40">
        <v>12</v>
      </c>
      <c r="B18" s="108" t="s">
        <v>72</v>
      </c>
      <c r="C18" s="18"/>
      <c r="D18" s="109" t="s">
        <v>120</v>
      </c>
      <c r="E18" s="110">
        <v>42660</v>
      </c>
      <c r="F18" s="111" t="s">
        <v>76</v>
      </c>
      <c r="G18" s="111" t="s">
        <v>65</v>
      </c>
      <c r="H18" s="27">
        <v>50000</v>
      </c>
      <c r="I18" s="27"/>
      <c r="J18" s="27"/>
      <c r="K18" s="27"/>
    </row>
    <row r="19" spans="1:11" s="4" customFormat="1" ht="90" x14ac:dyDescent="0.25">
      <c r="A19" s="40">
        <v>13</v>
      </c>
      <c r="B19" s="108" t="s">
        <v>72</v>
      </c>
      <c r="C19" s="18"/>
      <c r="D19" s="109" t="s">
        <v>121</v>
      </c>
      <c r="E19" s="110">
        <v>42660</v>
      </c>
      <c r="F19" s="111" t="s">
        <v>84</v>
      </c>
      <c r="G19" s="111" t="s">
        <v>65</v>
      </c>
      <c r="H19" s="27">
        <v>50000</v>
      </c>
      <c r="I19" s="27"/>
      <c r="J19" s="27"/>
      <c r="K19" s="27"/>
    </row>
    <row r="20" spans="1:11" s="4" customFormat="1" ht="30" x14ac:dyDescent="0.25">
      <c r="A20" s="40">
        <v>14</v>
      </c>
      <c r="B20" s="108" t="s">
        <v>66</v>
      </c>
      <c r="C20" s="18"/>
      <c r="D20" s="109" t="s">
        <v>122</v>
      </c>
      <c r="E20" s="110">
        <v>42688</v>
      </c>
      <c r="F20" s="111" t="s">
        <v>123</v>
      </c>
      <c r="G20" s="111" t="s">
        <v>124</v>
      </c>
      <c r="H20" s="27"/>
      <c r="I20" s="27"/>
      <c r="J20" s="27"/>
      <c r="K20" s="27"/>
    </row>
    <row r="21" spans="1:11" s="8" customFormat="1" x14ac:dyDescent="0.25">
      <c r="A21" s="99"/>
      <c r="B21" s="112" t="s">
        <v>125</v>
      </c>
      <c r="C21" s="113"/>
      <c r="D21" s="114"/>
      <c r="E21" s="115"/>
      <c r="F21" s="116"/>
      <c r="G21" s="116"/>
      <c r="H21" s="28">
        <f>SUM(H18:H20)</f>
        <v>100000</v>
      </c>
      <c r="I21" s="28">
        <f t="shared" ref="I21:K21" si="2">SUM(I18:I20)</f>
        <v>0</v>
      </c>
      <c r="J21" s="28">
        <f t="shared" si="2"/>
        <v>0</v>
      </c>
      <c r="K21" s="28">
        <f t="shared" si="2"/>
        <v>0</v>
      </c>
    </row>
    <row r="22" spans="1:11" s="8" customFormat="1" x14ac:dyDescent="0.25">
      <c r="A22" s="100"/>
      <c r="B22" s="112" t="s">
        <v>126</v>
      </c>
      <c r="C22" s="113"/>
      <c r="D22" s="114"/>
      <c r="E22" s="115"/>
      <c r="F22" s="116"/>
      <c r="G22" s="116"/>
      <c r="H22" s="104">
        <f>H8+H17+H21</f>
        <v>250000</v>
      </c>
      <c r="I22" s="104">
        <f t="shared" ref="I22:K22" si="3">I8+I17+I21</f>
        <v>50000</v>
      </c>
      <c r="J22" s="104">
        <f t="shared" si="3"/>
        <v>50000</v>
      </c>
      <c r="K22" s="104">
        <f t="shared" si="3"/>
        <v>50000</v>
      </c>
    </row>
    <row r="23" spans="1:11" s="8" customFormat="1" x14ac:dyDescent="0.25">
      <c r="A23" s="101"/>
      <c r="B23" s="117"/>
      <c r="C23" s="118"/>
      <c r="D23" s="87"/>
      <c r="E23" s="119"/>
      <c r="F23" s="120"/>
      <c r="G23" s="120"/>
      <c r="H23" s="28"/>
      <c r="I23" s="28"/>
      <c r="J23" s="28"/>
      <c r="K23" s="28"/>
    </row>
    <row r="24" spans="1:11" x14ac:dyDescent="0.25">
      <c r="B24" s="121" t="s">
        <v>17</v>
      </c>
      <c r="C24" s="121"/>
      <c r="D24" s="121"/>
      <c r="E24" s="122">
        <f>-H22</f>
        <v>-250000</v>
      </c>
      <c r="F24" s="105"/>
      <c r="G24" s="105"/>
      <c r="H24"/>
      <c r="I24"/>
      <c r="J24"/>
      <c r="K24"/>
    </row>
    <row r="25" spans="1:11" x14ac:dyDescent="0.25">
      <c r="B25" s="121" t="s">
        <v>18</v>
      </c>
      <c r="C25" s="121"/>
      <c r="D25" s="121"/>
      <c r="E25" s="122">
        <f>-I22</f>
        <v>-50000</v>
      </c>
      <c r="F25" s="105"/>
      <c r="G25" s="105"/>
      <c r="H25"/>
      <c r="I25"/>
      <c r="J25"/>
      <c r="K25"/>
    </row>
    <row r="26" spans="1:11" x14ac:dyDescent="0.25">
      <c r="B26" s="121" t="s">
        <v>19</v>
      </c>
      <c r="C26" s="121"/>
      <c r="D26" s="121"/>
      <c r="E26" s="122">
        <f>-K22</f>
        <v>-50000</v>
      </c>
      <c r="F26" s="105"/>
      <c r="G26" s="105"/>
      <c r="H26"/>
      <c r="I26"/>
      <c r="J26"/>
      <c r="K26"/>
    </row>
    <row r="27" spans="1:11" x14ac:dyDescent="0.25">
      <c r="B27" s="105"/>
      <c r="C27" s="105"/>
      <c r="D27" s="105"/>
      <c r="E27" s="105"/>
      <c r="F27" s="105"/>
      <c r="G27" s="105"/>
    </row>
    <row r="28" spans="1:11" x14ac:dyDescent="0.25">
      <c r="B28" s="105"/>
      <c r="C28" s="105"/>
      <c r="D28" s="105"/>
      <c r="E28" s="105"/>
      <c r="F28" s="105"/>
      <c r="G28" s="105"/>
    </row>
    <row r="29" spans="1:11" x14ac:dyDescent="0.25">
      <c r="B29" s="105"/>
      <c r="C29" s="105"/>
      <c r="D29" s="105"/>
      <c r="E29" s="105"/>
      <c r="F29" s="105"/>
      <c r="G29" s="105"/>
    </row>
    <row r="30" spans="1:11" x14ac:dyDescent="0.25">
      <c r="B30" s="105"/>
      <c r="C30" s="105"/>
      <c r="D30" s="105"/>
      <c r="E30" s="105"/>
      <c r="F30" s="105"/>
      <c r="G30" s="105"/>
    </row>
    <row r="31" spans="1:11" x14ac:dyDescent="0.25">
      <c r="B31" s="105"/>
      <c r="C31" s="105"/>
      <c r="D31" s="105"/>
      <c r="E31" s="105"/>
      <c r="F31" s="105"/>
      <c r="G31" s="105"/>
    </row>
    <row r="32" spans="1:11" x14ac:dyDescent="0.25">
      <c r="B32" s="105"/>
      <c r="C32" s="105"/>
      <c r="D32" s="105"/>
      <c r="E32" s="105"/>
      <c r="F32" s="105"/>
      <c r="G32" s="105"/>
    </row>
    <row r="33" spans="2:7" x14ac:dyDescent="0.25">
      <c r="B33" s="105"/>
      <c r="C33" s="105"/>
      <c r="D33" s="105"/>
      <c r="E33" s="105"/>
      <c r="F33" s="105"/>
      <c r="G33" s="105"/>
    </row>
    <row r="34" spans="2:7" x14ac:dyDescent="0.25">
      <c r="B34" s="105"/>
      <c r="C34" s="105"/>
      <c r="D34" s="105"/>
      <c r="E34" s="105"/>
      <c r="F34" s="105"/>
      <c r="G34" s="105"/>
    </row>
    <row r="35" spans="2:7" x14ac:dyDescent="0.25">
      <c r="B35" s="105"/>
      <c r="C35" s="105"/>
      <c r="D35" s="105"/>
      <c r="E35" s="105"/>
      <c r="F35" s="105"/>
      <c r="G35" s="105"/>
    </row>
    <row r="36" spans="2:7" x14ac:dyDescent="0.25">
      <c r="B36" s="105"/>
      <c r="C36" s="105"/>
      <c r="D36" s="105"/>
      <c r="E36" s="105"/>
      <c r="F36" s="105"/>
      <c r="G36" s="105"/>
    </row>
    <row r="37" spans="2:7" x14ac:dyDescent="0.25">
      <c r="B37" s="105"/>
      <c r="C37" s="105"/>
      <c r="D37" s="105"/>
      <c r="E37" s="105"/>
      <c r="F37" s="105"/>
      <c r="G37" s="105"/>
    </row>
    <row r="38" spans="2:7" x14ac:dyDescent="0.25">
      <c r="B38" s="105"/>
      <c r="C38" s="105"/>
      <c r="D38" s="105"/>
      <c r="E38" s="105"/>
      <c r="F38" s="105"/>
      <c r="G38" s="105"/>
    </row>
    <row r="39" spans="2:7" x14ac:dyDescent="0.25">
      <c r="B39" s="105"/>
      <c r="C39" s="105"/>
      <c r="D39" s="105"/>
      <c r="E39" s="105"/>
      <c r="F39" s="105"/>
      <c r="G39" s="105"/>
    </row>
    <row r="40" spans="2:7" x14ac:dyDescent="0.25">
      <c r="B40" s="105"/>
      <c r="C40" s="105"/>
      <c r="D40" s="105"/>
      <c r="E40" s="105"/>
      <c r="F40" s="105"/>
      <c r="G40" s="105"/>
    </row>
    <row r="41" spans="2:7" x14ac:dyDescent="0.25">
      <c r="B41" s="105"/>
      <c r="C41" s="105"/>
      <c r="D41" s="105"/>
      <c r="E41" s="105"/>
      <c r="F41" s="105"/>
      <c r="G41" s="105"/>
    </row>
    <row r="42" spans="2:7" x14ac:dyDescent="0.25">
      <c r="B42" s="105"/>
      <c r="C42" s="105"/>
      <c r="D42" s="105"/>
      <c r="E42" s="105"/>
      <c r="F42" s="105"/>
      <c r="G42" s="105"/>
    </row>
  </sheetData>
  <mergeCells count="6">
    <mergeCell ref="G3:G4"/>
    <mergeCell ref="A3:A4"/>
    <mergeCell ref="B3:B4"/>
    <mergeCell ref="C3:C4"/>
    <mergeCell ref="D3:E3"/>
    <mergeCell ref="F3:F4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2016</vt:lpstr>
      <vt:lpstr>постановление 2016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2017-01-31T08:48:41Z</dcterms:modified>
</cp:coreProperties>
</file>