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05" windowWidth="5100" windowHeight="1170" tabRatio="712" firstSheet="9" activeTab="10"/>
  </bookViews>
  <sheets>
    <sheet name="Форма 1" sheetId="1" state="hidden" r:id="rId1"/>
    <sheet name="Форма 2" sheetId="2" state="hidden" r:id="rId2"/>
    <sheet name="Форма2" sheetId="3" state="hidden" r:id="rId3"/>
    <sheet name="Форма 3" sheetId="4" state="hidden" r:id="rId4"/>
    <sheet name="Форма 4" sheetId="5" state="hidden" r:id="rId5"/>
    <sheet name="Форма 5" sheetId="6" state="hidden" r:id="rId6"/>
    <sheet name="Форма 6" sheetId="7" state="hidden" r:id="rId7"/>
    <sheet name="Форма 7" sheetId="8" state="hidden" r:id="rId8"/>
    <sheet name="Форма 8" sheetId="9" state="hidden" r:id="rId9"/>
    <sheet name="Форма 9" sheetId="10" r:id="rId10"/>
    <sheet name="Форма 10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Titles" localSheetId="3">'Форма 3'!$17:$17</definedName>
  </definedNames>
  <calcPr fullCalcOnLoad="1"/>
</workbook>
</file>

<file path=xl/sharedStrings.xml><?xml version="1.0" encoding="utf-8"?>
<sst xmlns="http://schemas.openxmlformats.org/spreadsheetml/2006/main" count="531" uniqueCount="253">
  <si>
    <t>Себестоимость производимых товаров (оказываемых услуг) по регулируемому виду деятельности, в т.ч.:</t>
  </si>
  <si>
    <t>Наименование организации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</si>
  <si>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</si>
  <si>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</si>
  <si>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</si>
  <si>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</si>
  <si>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</si>
  <si>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</si>
  <si>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</si>
  <si>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</si>
  <si>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</si>
  <si>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</si>
  <si>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</si>
  <si>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</si>
  <si>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</si>
  <si>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</si>
  <si>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2.6.</t>
  </si>
  <si>
    <t>2.7.</t>
  </si>
  <si>
    <t>2.8.</t>
  </si>
  <si>
    <t>2.9.</t>
  </si>
  <si>
    <t xml:space="preserve">Присоединенная нагрузка </t>
  </si>
  <si>
    <t>тыс. Гкал</t>
  </si>
  <si>
    <t>шт</t>
  </si>
  <si>
    <t>Среднесписочная численность основного производственного персонала</t>
  </si>
  <si>
    <t>человек</t>
  </si>
  <si>
    <t>5.1.</t>
  </si>
  <si>
    <t>5.2.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</si>
  <si>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</si>
  <si>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</si>
  <si>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</si>
  <si>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</si>
  <si>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</si>
  <si>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</si>
  <si>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>4.</t>
  </si>
  <si>
    <t>5.</t>
  </si>
  <si>
    <t>Изменение стоимости основных фондов</t>
  </si>
  <si>
    <t>6.</t>
  </si>
  <si>
    <t>7.</t>
  </si>
  <si>
    <t>8.</t>
  </si>
  <si>
    <t>Чистая прибыль от регулируемого вида деятельности, в т.ч.:</t>
  </si>
  <si>
    <t xml:space="preserve"> в т.ч. по каждому виду топлива:</t>
  </si>
  <si>
    <t>расходы на топливо</t>
  </si>
  <si>
    <t>9.</t>
  </si>
  <si>
    <t>10.</t>
  </si>
  <si>
    <t>11.</t>
  </si>
  <si>
    <t>12.</t>
  </si>
  <si>
    <t>13.</t>
  </si>
  <si>
    <t>14.</t>
  </si>
  <si>
    <t>15.</t>
  </si>
  <si>
    <t>ГУП НАО "Нарьян Марская электростанция"</t>
  </si>
  <si>
    <t xml:space="preserve"> - теплоэнергия</t>
  </si>
  <si>
    <t xml:space="preserve"> - электроэнергия</t>
  </si>
  <si>
    <t>Выручка от регулируемой деятельности:</t>
  </si>
  <si>
    <t xml:space="preserve"> а) объем приобретения </t>
  </si>
  <si>
    <t xml:space="preserve"> б) цена за 1 единицу измерения</t>
  </si>
  <si>
    <t>Дизтопливо</t>
  </si>
  <si>
    <t>Газ</t>
  </si>
  <si>
    <t xml:space="preserve">Установленная мощность </t>
  </si>
  <si>
    <t>тонн</t>
  </si>
  <si>
    <t>руб/т</t>
  </si>
  <si>
    <t>тыс. кВт</t>
  </si>
  <si>
    <t>Объем энергии, отпускаемой потребителям, в т.ч.:</t>
  </si>
  <si>
    <t>Объём потерь энергии при передаче по сетям</t>
  </si>
  <si>
    <t>Объем отпускаемой в сеть энергии</t>
  </si>
  <si>
    <t xml:space="preserve">Объем вырабатываемой энергии </t>
  </si>
  <si>
    <t>166001 г. Нарьян-Мар ул. 60 лет Октября д. 37</t>
  </si>
  <si>
    <t>Удельный расход условного топлива на единицу энергии, отпускаемой в сеть</t>
  </si>
  <si>
    <t>-</t>
  </si>
  <si>
    <t xml:space="preserve">общепроизводственные (цеховые) расходы: </t>
  </si>
  <si>
    <t>общехозяйственные (управленческие) расходы:</t>
  </si>
  <si>
    <t>Количество трансформаторных подстанций</t>
  </si>
  <si>
    <t>Гкал</t>
  </si>
  <si>
    <t>МВт</t>
  </si>
  <si>
    <t>Стоимость основных фондов на конец периода</t>
  </si>
  <si>
    <t>Стоимость основных фондов на начало периода</t>
  </si>
  <si>
    <t xml:space="preserve"> - теплоэнергия(по нормативу)</t>
  </si>
  <si>
    <t xml:space="preserve"> - электроэнергия(по приборам учета)</t>
  </si>
  <si>
    <t>Количество котельных</t>
  </si>
  <si>
    <t>т. у.т./ тыс.кВт</t>
  </si>
  <si>
    <t>кВт</t>
  </si>
  <si>
    <t xml:space="preserve"> - технологическое присоединение</t>
  </si>
  <si>
    <t>Налоги (за исключением налога на прибыль)</t>
  </si>
  <si>
    <t>т у.т./Гкал</t>
  </si>
  <si>
    <t>ГУП НАО "Нарьян-Марская электростанция"</t>
  </si>
  <si>
    <t>х</t>
  </si>
  <si>
    <t>отсутсвует</t>
  </si>
  <si>
    <t>ед. на км</t>
  </si>
  <si>
    <t>%</t>
  </si>
  <si>
    <t>2013 год (факт)</t>
  </si>
  <si>
    <t xml:space="preserve">Форма 3. Информация об основных показателях финансово-хозяйственной </t>
  </si>
  <si>
    <t>к Приказу УГРЦТ НАО</t>
  </si>
  <si>
    <t>Отчетный период</t>
  </si>
  <si>
    <t>№ 11 от 03.04.2014</t>
  </si>
  <si>
    <t xml:space="preserve"> </t>
  </si>
  <si>
    <t>Количество аварий на тепловых сетях</t>
  </si>
  <si>
    <t>Количество аварий на источниках тепловой энергии</t>
  </si>
  <si>
    <t xml:space="preserve">Показатели надежности и качества, установленные в соответствии с законодательством Российской Федерации </t>
  </si>
  <si>
    <t>Форма  6. Информация о наличии (отсутствии) технической                                возможности подключения  (технологического присоединения)                                        к системе теплоснабжения, а так же о регистрации и ходе                                         реализации заявок на подключение (технологическое присоединение)                                   к системе теплоснабжения</t>
  </si>
  <si>
    <t>Доля потребителей исполненных в срок договоров в срок о подключении(технологическом присоединении)</t>
  </si>
  <si>
    <t>Средняя продолжительность рассмотрения заявок на подключение (технологическое присоединение)</t>
  </si>
  <si>
    <t>день</t>
  </si>
  <si>
    <t>Количество поданныхзаявок на подключение(технологическое присоединение) к системе теплоснабжения в течение квартала</t>
  </si>
  <si>
    <t>Количество исполненных заявок на подключение(технологическое присоединение) к системе теплоснабжения в течение квартала</t>
  </si>
  <si>
    <t>Резерв мощности системы теплоснабжения в течение квартала</t>
  </si>
  <si>
    <t>Форма 4. Информация об основных потребительских характеристиках регулируемых товаров и услуг регулирумой организации</t>
  </si>
  <si>
    <t>1.Общая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</si>
  <si>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</si>
  <si>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Государственное унитарное предприятие Ненецкого автономного округа «Нарьян-Марская электростанция»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</si>
  <si>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</si>
  <si>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</si>
  <si>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№1028301647241, 28.10.2002год, Инспекция ИМНС РФ по НАО</t>
  </si>
  <si>
    <t>Почтовый адрес регулируемой организации</t>
  </si>
  <si>
    <t>166001, НАО, г. Нарьян-Мар, ул. 60 лет Октября, д. 37</t>
  </si>
  <si>
    <t>Адрес фактического местонахождения органов управления регулируемой организации</t>
  </si>
  <si>
    <t>Контактные телефоны</t>
  </si>
  <si>
    <t>тел. (81853)4-31-83</t>
  </si>
  <si>
    <t>Официальный сайт регулируемой организации в сети «Интернет»</t>
  </si>
  <si>
    <t>http://nm-energy.ru/</t>
  </si>
  <si>
    <t>Адрес электронной почты</t>
  </si>
  <si>
    <t>e-mail: nmelst1@mail.ru</t>
  </si>
  <si>
    <t>Режим работы регулируемой организации, в том числе абонентских отделов, сбытовых подразделений и диспетчерских служб</t>
  </si>
  <si>
    <t>Понедельник-пятница с 8.00-17.00</t>
  </si>
  <si>
    <t>Абонентский отдел: Понедельник рабочий неприёмный день, приемные дни вторник – четверг с 13.00-17.00, пятница 8.00-12.00</t>
  </si>
  <si>
    <t>Выходные дни: суббота, воскресенье.</t>
  </si>
  <si>
    <t>Диспетчерская служба круглосуточно, тел. (81853) 4-25-22</t>
  </si>
  <si>
    <t>Регулируемый вид деятельности</t>
  </si>
  <si>
    <t>Тепловая энергия, теплоноситель, горячая вода в открытых системах теплоснабжения(горячего водоснабжения)</t>
  </si>
  <si>
    <t>Протяженность магистральных сетей (в однотрубном исчислении) (километров)</t>
  </si>
  <si>
    <t>нет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</si>
  <si>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</si>
  <si>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</si>
  <si>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</si>
  <si>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</si>
  <si>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1, мощность 0,52 Гкал/ч</t>
  </si>
  <si>
    <t>Количество центральных тепловых пунктов (штук)</t>
  </si>
  <si>
    <t>Форма № 1</t>
  </si>
  <si>
    <t>2. Информация о тарифах на тепловую энергию, теплоноситель,</t>
  </si>
  <si>
    <t>горячую воду в открытой системе теплоснабжения</t>
  </si>
  <si>
    <t>(горячего водоснабжения)</t>
  </si>
  <si>
    <t>Наименование органа регулирования, принявшего решение об утверждении тарифа на тепловую энергию, теплоноситель, горячую воду в открытой системе теплоснабжения (горячего водоснабжения)</t>
  </si>
  <si>
    <t>Управление по государственному регулированию цен (тарифов) Ненецкого автономного округа</t>
  </si>
  <si>
    <t>Реквизиты (дата, номер) решения об утверждении тарифа на тепловую энергию, теплоноситель, горячую воду в открытой системе теплоснабжения (горячего водоснабжения)</t>
  </si>
  <si>
    <t>Приказ УГРЦТ НАО от 20.12.2013 № 82 «Об установлении тарифов в сфере теплоснабжения для ГУП НАО «Нарьян-Марская электростанция»</t>
  </si>
  <si>
    <t>Срок действия установленных тарифов на тепловую энергию, теплоноситель, горячую воду в открытой системе теплоснабжения (горячего водоснабжения)</t>
  </si>
  <si>
    <t>с 01.01.2014 по 30.06.2014</t>
  </si>
  <si>
    <t>с 01.07.2014 по 31.12.2014</t>
  </si>
  <si>
    <t>Величина установленного тарифа на тепловую энергию, руб./Гкал</t>
  </si>
  <si>
    <t>Население (с учетом НДС)</t>
  </si>
  <si>
    <t>Прочие потребители, оплачивающие производство и передачу тепловой энергии (без учета НДС)</t>
  </si>
  <si>
    <t>2 400,00</t>
  </si>
  <si>
    <t>Величина установленного тарифа на теплоноситель, руб./куб. м</t>
  </si>
  <si>
    <t>Прочие потребители (без учета НДС)</t>
  </si>
  <si>
    <t>Величина установленного тарифа на горячую воду в открытой системе теплоснабжения (горячего водоснабжения), руб./куб.м</t>
  </si>
  <si>
    <t>одноставочный тариф</t>
  </si>
  <si>
    <t xml:space="preserve"> - компонент на теплоноситель</t>
  </si>
  <si>
    <t xml:space="preserve"> - компонент на тепловую энергию</t>
  </si>
  <si>
    <t>Источник официального опубликования решения об установлении тарифа на тепловую энергию, теплоноситель, горячую воду в открытой системе теплоснабжения (горячего водоснабжения)</t>
  </si>
  <si>
    <t>Сборник нормативно-правовых актов Ненецкого автономного округа от 20.12.2013 № 59</t>
  </si>
  <si>
    <t>Форма № 2</t>
  </si>
  <si>
    <t>деятельности регулируемой организации включая структуру основных</t>
  </si>
  <si>
    <t>производственных затрат (в части регулируемых видов деятельности)</t>
  </si>
  <si>
    <t>Наименование организации:</t>
  </si>
  <si>
    <t>Местонахождение (адрес) организации</t>
  </si>
  <si>
    <t>Форма № 4</t>
  </si>
  <si>
    <t>Форма № 3</t>
  </si>
  <si>
    <r>
      <t xml:space="preserve"> тыс. 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</si>
  <si>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</si>
  <si>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</si>
  <si>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t>Приложение № 6</t>
  </si>
  <si>
    <t>Форма 5. Информация об инвестиционных программах</t>
  </si>
  <si>
    <t>регулируемой организации и отчетах об их реализации*</t>
  </si>
  <si>
    <t>ИНН</t>
  </si>
  <si>
    <t>КПП</t>
  </si>
  <si>
    <t>Наименование и 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</si>
  <si>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</si>
  <si>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полномочия), и  наименовании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</si>
  <si>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</si>
  <si>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</si>
  <si>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Наименование установленного тарифа</t>
  </si>
  <si>
    <t>Величина установленной цены (тарифа)</t>
  </si>
  <si>
    <t>Реквизиты (дата и номер) решения об установлении цен (тарифов)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</si>
  <si>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</si>
  <si>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</si>
  <si>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</si>
  <si>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</si>
  <si>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</si>
  <si>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 (одноставочный тариф)</t>
  </si>
  <si>
    <t>Компонент на теплоноситель, руб./куб. м</t>
  </si>
  <si>
    <t>Компонент на тепловую энергию, руб./Гкал</t>
  </si>
  <si>
    <t>Наименование органа регулирования, принявшего решение об установлении цен (тарифов)</t>
  </si>
  <si>
    <t>Срок действия цены (тарифа)</t>
  </si>
  <si>
    <t>Источник официального опубликования решения</t>
  </si>
  <si>
    <t xml:space="preserve">*раскрывается регулируемой организацией не позднее 30 календарных дней со дня принятия соответствующего </t>
  </si>
  <si>
    <t>решения об установлении цен (тарифов) на очередной расчетный период регулирования</t>
  </si>
  <si>
    <t>--</t>
  </si>
  <si>
    <t>план 2014</t>
  </si>
  <si>
    <t xml:space="preserve">инвестиционная программа организации, осуществляющей регулируемые виды деятельности в сфере теплоснабжения отсутствует
</t>
  </si>
  <si>
    <t>План 2014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</si>
  <si>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</si>
  <si>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Форма 7. Информация об условиях, на которых</t>
  </si>
  <si>
    <t>осуществляется поставка регулируемых товаров</t>
  </si>
  <si>
    <t>(оказание регулируемых услуг)*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</si>
  <si>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</si>
  <si>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№ 5</t>
  </si>
  <si>
    <t>Возможность технологического присоединения к системе теплоснабжения ГУП НАО "Нарьян-Марская электростанция" отсутствует</t>
  </si>
  <si>
    <t>Форма № 7</t>
  </si>
  <si>
    <t>Форма 8. Информация о порядке выполнения</t>
  </si>
  <si>
    <t>технологических, технических и других мероприятий,</t>
  </si>
  <si>
    <t xml:space="preserve">связанных с подключением (технологическим </t>
  </si>
  <si>
    <t>присоединением) к системе теплоснабжения*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</si>
  <si>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</si>
  <si>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</si>
  <si>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</si>
  <si>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</si>
  <si>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Форма № 8</t>
  </si>
  <si>
    <t>Форма 9. Информация о способах приобретения,</t>
  </si>
  <si>
    <t>стоимости и объемах товаров, необходимых для</t>
  </si>
  <si>
    <t>производства регулируемых товаров и (или) оказания</t>
  </si>
  <si>
    <t>регулируемых услуг регулируемой организацией*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</si>
  <si>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</si>
  <si>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</si>
  <si>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</si>
  <si>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Форма 10. Информация о предложении регулируемой</t>
  </si>
  <si>
    <t>организации об установлении цен (тарифов)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</si>
  <si>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</si>
  <si>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</si>
  <si>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</si>
  <si>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</si>
  <si>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</si>
  <si>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</si>
  <si>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</si>
  <si>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Экономически обоснованных расходов</t>
  </si>
  <si>
    <t>Форма № 10</t>
  </si>
  <si>
    <t xml:space="preserve">в сфере теплоснабжения </t>
  </si>
  <si>
    <t>http://nm-energy.ru/index.php?id=33</t>
  </si>
  <si>
    <t>Федеральные законамы 223 ФЗ, 94 ФЗ (44 ФЗ), Положение "О порядке проведения регламентированных закупок товаров, работ, услуг для нужд ГУП НАО "Нарьян-Марской электростанции""</t>
  </si>
  <si>
    <t>2014 - 2015 годы</t>
  </si>
  <si>
    <t>Форма 2. Информация о ценах (тарифах) на регулируемые товары (услуги) на 2015 год*</t>
  </si>
  <si>
    <t xml:space="preserve"> --</t>
  </si>
  <si>
    <t>Поздеев Петр Дмитриевич</t>
  </si>
  <si>
    <t>начальник экономической группы</t>
  </si>
  <si>
    <t xml:space="preserve">Заместитель директора по экономике - </t>
  </si>
  <si>
    <t>В.В. Кириллов</t>
  </si>
  <si>
    <t>Возможность технологического присоединения в 2016 году к системе теплоснабжения ГУП НАО "Нарьян-Марская электростанция" отсутствует</t>
  </si>
  <si>
    <t>план 2016</t>
  </si>
  <si>
    <t>Приказ УГРЦТ НАО от 30.11.2015 № 63 «Об установлении долгосрочных параметров регулирования в сфере теплоснабжения для ГУП НАО «Нарьян-Марская электростанция» на долгосрочный период регулирования 2016-2018 годов</t>
  </si>
  <si>
    <t>с 01.01.2016 по 30.06.2016</t>
  </si>
  <si>
    <t>с 01.07.2016 по 31.12.2016</t>
  </si>
  <si>
    <t>Сборник нормативно-правовых актов Ненецкого автономного округа № 49 от 01.12.2015г.</t>
  </si>
  <si>
    <t>план 2018</t>
  </si>
  <si>
    <t>2018 год</t>
  </si>
  <si>
    <t>Да</t>
  </si>
  <si>
    <t>Форма № 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</si>
</sst>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"/>
    <numFmt numFmtId="200" formatCode="0.0"/>
    <numFmt numFmtId="201" formatCode="#,##0.000"/>
    <numFmt numFmtId="202" formatCode="#,##0.0000"/>
    <numFmt numFmtId="203" formatCode="#,##0.00000"/>
    <numFmt numFmtId="204" formatCode="#,##0.0"/>
    <numFmt numFmtId="205" formatCode="#,##0.000000"/>
  </numFmts>
  <fonts count="6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rgb="FF00000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1"/>
      <name val="Times New Roman"/>
      <family val="1"/>
    </font>
    <font>
      <sz val="12"/>
      <color rgb="FF000001"/>
      <name val="Times New Roman"/>
      <family val="1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201" fontId="1" fillId="0" borderId="10" xfId="0" applyNumberFormat="1" applyFont="1" applyBorder="1" applyAlignment="1">
      <alignment wrapText="1"/>
    </xf>
    <xf numFmtId="203" fontId="1" fillId="0" borderId="10" xfId="0" applyNumberFormat="1" applyFont="1" applyBorder="1" applyAlignment="1">
      <alignment wrapText="1"/>
    </xf>
    <xf numFmtId="20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6" fontId="1" fillId="0" borderId="10" xfId="0" applyNumberFormat="1" applyFont="1" applyBorder="1" applyAlignment="1">
      <alignment vertical="top" wrapText="1"/>
    </xf>
    <xf numFmtId="201" fontId="53" fillId="0" borderId="10" xfId="0" applyNumberFormat="1" applyFont="1" applyBorder="1" applyAlignment="1">
      <alignment wrapText="1"/>
    </xf>
    <xf numFmtId="203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201" fontId="1" fillId="33" borderId="10" xfId="0" applyNumberFormat="1" applyFont="1" applyFill="1" applyBorder="1" applyAlignment="1">
      <alignment wrapText="1"/>
    </xf>
    <xf numFmtId="201" fontId="1" fillId="0" borderId="10" xfId="0" applyNumberFormat="1" applyFont="1" applyBorder="1" applyAlignment="1">
      <alignment horizontal="right" wrapText="1"/>
    </xf>
    <xf numFmtId="49" fontId="1" fillId="33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01" fontId="1" fillId="0" borderId="12" xfId="0" applyNumberFormat="1" applyFont="1" applyBorder="1" applyAlignment="1">
      <alignment wrapText="1"/>
    </xf>
    <xf numFmtId="201" fontId="1" fillId="0" borderId="13" xfId="0" applyNumberFormat="1" applyFont="1" applyBorder="1" applyAlignment="1">
      <alignment wrapText="1"/>
    </xf>
    <xf numFmtId="201" fontId="53" fillId="33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1" fillId="0" borderId="0" xfId="54" applyFont="1" applyAlignment="1">
      <alignment horizontal="right"/>
      <protection/>
    </xf>
    <xf numFmtId="0" fontId="3" fillId="0" borderId="0" xfId="54" applyFont="1" applyAlignment="1">
      <alignment vertical="justify" wrapText="1"/>
      <protection/>
    </xf>
    <xf numFmtId="0" fontId="3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vertical="justify" wrapText="1"/>
      <protection/>
    </xf>
    <xf numFmtId="0" fontId="1" fillId="0" borderId="0" xfId="54" applyFont="1" applyAlignment="1">
      <alignment/>
      <protection/>
    </xf>
    <xf numFmtId="0" fontId="1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 indent="1"/>
    </xf>
    <xf numFmtId="0" fontId="55" fillId="0" borderId="15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55" fillId="0" borderId="17" xfId="0" applyFont="1" applyBorder="1" applyAlignment="1">
      <alignment horizontal="left" vertical="top" wrapText="1" indent="1"/>
    </xf>
    <xf numFmtId="0" fontId="56" fillId="0" borderId="17" xfId="0" applyFont="1" applyBorder="1" applyAlignment="1">
      <alignment horizontal="left" vertical="top" wrapText="1" indent="1"/>
    </xf>
    <xf numFmtId="0" fontId="56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56" fillId="0" borderId="18" xfId="0" applyFont="1" applyBorder="1" applyAlignment="1">
      <alignment horizontal="left" vertical="top" wrapText="1" indent="1"/>
    </xf>
    <xf numFmtId="0" fontId="56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55" fillId="0" borderId="17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8" fillId="0" borderId="18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5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9" fillId="0" borderId="17" xfId="42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5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7" fillId="0" borderId="0" xfId="54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9" fillId="0" borderId="10" xfId="42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00" fontId="1" fillId="0" borderId="1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8" fillId="0" borderId="22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8" fillId="0" borderId="23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ст.114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41;&#1102;&#1076;&#1078;&#1077;&#1090;%202013\&#1041;&#1044;&#1056;\&#1041;&#1044;&#1056;%20&#1092;&#1072;&#1082;&#1090;%20201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6%2020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64;&#1090;&#1072;&#1090;&#1085;&#1086;&#1077;%20&#1088;&#1072;&#1089;&#1087;&#1080;&#1089;&#1072;&#1085;&#1080;&#1077;\2013\&#1057;&#1088;&#1077;&#1076;&#1085;&#1077;&#1089;&#1087;&#1080;&#1089;&#1086;&#1095;&#1085;&#1072;&#1103;%20&#1080;%20&#1089;&#1087;&#1080;&#1089;&#1086;&#1095;&#1085;&#1072;&#1103;%20&#1095;&#1080;&#1089;&#1083;&#1077;&#1085;&#1085;&#1086;&#1089;&#1090;&#1100;%202013-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3\&#1059;&#1090;&#1074;&#1077;&#1088;&#1078;&#1076;&#1077;&#1085;&#1085;&#1099;&#1077;\&#1069;&#1082;&#1089;&#1087;&#1077;&#1088;&#1090;&#1080;&#1079;&#1072;%20&#1069;&#1083;&#1077;&#1082;&#1090;&#1088;&#1086;&#1089;&#1090;&#1072;&#1085;&#1094;&#1080;&#1103;%202013%20&#1059;&#1043;&#1056;&#1062;&#1058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5\1&#1089;%20&#1092;&#1072;&#1082;&#1090;%202013\&#1054;&#1057;%202013%20&#1090;&#1077;&#1087;&#1083;&#1086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8\&#1058;&#1072;&#1088;&#1080;&#1092;&#1085;&#1086;&#1077;%20&#1087;&#1088;&#1077;&#1076;&#1083;&#1086;&#1078;&#1077;&#1085;&#1080;&#1077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90,2%2020,2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90;&#1077;&#1087;&#1083;&#108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10.3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58;&#1055;%20&#1076;&#1086;%2015&#1082;&#1042;&#109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&#1058;&#1055;%20&#1089;&#1074;&#1099;&#1096;&#1077;%2015&#1082;&#1042;&#1090;%2020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90;&#1080;&#1089;&#1090;&#1080;&#1095;&#1077;&#1089;&#1082;&#1072;&#1103;%20&#1054;&#1090;&#1095;&#1077;&#1090;&#1085;&#1086;&#1089;&#1090;&#1100;\4%20&#1058;&#1069;&#1056;\2013\4-&#1058;&#1069;&#1056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4%20201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5%202013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Лист1 (2)"/>
      <sheetName val="Краткий май"/>
      <sheetName val="Лист1"/>
      <sheetName val="Лист2"/>
      <sheetName val="Лист3"/>
    </sheetNames>
    <sheetDataSet>
      <sheetData sheetId="1">
        <row r="8">
          <cell r="CT8">
            <v>104526.84064799995</v>
          </cell>
        </row>
        <row r="11">
          <cell r="CT11">
            <v>102128.17951525393</v>
          </cell>
        </row>
        <row r="12">
          <cell r="CT12">
            <v>10524.664976614293</v>
          </cell>
        </row>
        <row r="21">
          <cell r="CT21">
            <v>2495.2362516640787</v>
          </cell>
        </row>
        <row r="22">
          <cell r="CT22">
            <v>2077.4614677668133</v>
          </cell>
        </row>
        <row r="23">
          <cell r="CT23">
            <v>225.07491708509937</v>
          </cell>
        </row>
        <row r="24">
          <cell r="CT24">
            <v>192.69986681216596</v>
          </cell>
        </row>
        <row r="27">
          <cell r="CT27">
            <v>363462.6285762712</v>
          </cell>
        </row>
        <row r="30">
          <cell r="CT30">
            <v>538.8801779661017</v>
          </cell>
        </row>
        <row r="37">
          <cell r="CT37">
            <v>2278.6240169491525</v>
          </cell>
        </row>
        <row r="39">
          <cell r="CT39">
            <v>410620.56080499577</v>
          </cell>
        </row>
        <row r="40">
          <cell r="CT40">
            <v>4615.696595609992</v>
          </cell>
        </row>
        <row r="43">
          <cell r="CT43">
            <v>116.10442</v>
          </cell>
        </row>
        <row r="54">
          <cell r="CT54">
            <v>152841.38169999997</v>
          </cell>
        </row>
        <row r="59">
          <cell r="CT59">
            <v>120627.44594614326</v>
          </cell>
        </row>
        <row r="61">
          <cell r="CT61">
            <v>1813.0285305029888</v>
          </cell>
        </row>
        <row r="62">
          <cell r="CT62">
            <v>24001.030564831544</v>
          </cell>
        </row>
        <row r="63">
          <cell r="CT63">
            <v>69602.51250512298</v>
          </cell>
        </row>
        <row r="76">
          <cell r="CT76">
            <v>12835.2343146579</v>
          </cell>
        </row>
        <row r="146">
          <cell r="CT146">
            <v>46439.60292</v>
          </cell>
        </row>
        <row r="218">
          <cell r="CT218">
            <v>9084.41757958047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5">
          <cell r="E75">
            <v>18363305.93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вмещение"/>
      <sheetName val="2013"/>
      <sheetName val="2013 с т. ставкой 6262,2"/>
    </sheetNames>
    <sheetDataSet>
      <sheetData sheetId="1">
        <row r="334">
          <cell r="BV334">
            <v>165.82402713773683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От"/>
      <sheetName val="Ат"/>
      <sheetName val="Мт"/>
      <sheetName val="Прил 20"/>
      <sheetName val="Прил 21"/>
      <sheetName val="Прил 22"/>
      <sheetName val="Прил 2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Лист3"/>
      <sheetName val="ТН"/>
      <sheetName val="Отн"/>
      <sheetName val="тв"/>
      <sheetName val="тв (уточ)"/>
    </sheetNames>
    <sheetDataSet>
      <sheetData sheetId="6">
        <row r="7">
          <cell r="X7">
            <v>0.6733395154063314</v>
          </cell>
        </row>
      </sheetData>
      <sheetData sheetId="18">
        <row r="25">
          <cell r="AE25">
            <v>0.157978084727558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79">
          <cell r="E879">
            <v>823686806.84</v>
          </cell>
          <cell r="M879">
            <v>973557037.72</v>
          </cell>
        </row>
        <row r="889">
          <cell r="E889">
            <v>817160.5</v>
          </cell>
          <cell r="M889">
            <v>1381207.05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9 мес"/>
      <sheetName val="46-ээ"/>
      <sheetName val="Реестр ЭЭ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Автотранспортный цех"/>
      <sheetName val="Общепроизв"/>
      <sheetName val="Общехоз"/>
      <sheetName val="Прибыль"/>
      <sheetName val="6 месяцев"/>
      <sheetName val="8 м"/>
      <sheetName val="Реестр ТЭ"/>
      <sheetName val="Т"/>
      <sheetName val="От"/>
      <sheetName val="Ат"/>
      <sheetName val="Мт"/>
      <sheetName val="НВВ"/>
      <sheetName val="ОР 1"/>
      <sheetName val="расч ОР"/>
      <sheetName val="уе"/>
      <sheetName val="НР"/>
      <sheetName val="топл"/>
      <sheetName val="ИКА"/>
      <sheetName val="ТН"/>
      <sheetName val="Отн"/>
      <sheetName val="гвс (ОС)"/>
      <sheetName val="Прил 20"/>
      <sheetName val="Прил 21"/>
      <sheetName val="Прил 22"/>
      <sheetName val="Прил 23"/>
      <sheetName val="Долгосроч.ТЭ"/>
      <sheetName val="ФОТ"/>
      <sheetName val="2013 (2)"/>
      <sheetName val="совмещение"/>
      <sheetName val="201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НУР ЭЭ"/>
      <sheetName val="Потери ЭЭ"/>
      <sheetName val="Собств нужды ЭЭ"/>
      <sheetName val="Лист5"/>
      <sheetName val="Лист1"/>
      <sheetName val="произв"/>
      <sheetName val="Лист3"/>
    </sheetNames>
    <sheetDataSet>
      <sheetData sheetId="23">
        <row r="8">
          <cell r="BG8">
            <v>1850.9770354007092</v>
          </cell>
        </row>
        <row r="38">
          <cell r="BG38">
            <v>3318.230161005103</v>
          </cell>
        </row>
      </sheetData>
      <sheetData sheetId="27">
        <row r="45">
          <cell r="S45">
            <v>790417.9136507134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E12">
            <v>1175305.07</v>
          </cell>
        </row>
        <row r="13">
          <cell r="E13">
            <v>839138.84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">
          <cell r="G25">
            <v>972100.59</v>
          </cell>
        </row>
        <row r="27">
          <cell r="G27">
            <v>176154.74727393637</v>
          </cell>
        </row>
        <row r="28">
          <cell r="G28">
            <v>516014.00239557785</v>
          </cell>
        </row>
        <row r="29">
          <cell r="G29">
            <v>128742.57293159227</v>
          </cell>
        </row>
        <row r="31">
          <cell r="G31">
            <v>48744.26514609935</v>
          </cell>
        </row>
        <row r="32">
          <cell r="G32">
            <v>84866.2802260779</v>
          </cell>
        </row>
        <row r="33">
          <cell r="G33">
            <v>14322.867966531903</v>
          </cell>
        </row>
        <row r="35">
          <cell r="G35">
            <v>3255.854060184287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1">
          <cell r="E51">
            <v>147659347.88</v>
          </cell>
        </row>
        <row r="52">
          <cell r="E52">
            <v>60041</v>
          </cell>
        </row>
        <row r="53">
          <cell r="E53">
            <v>889060.29</v>
          </cell>
        </row>
        <row r="54">
          <cell r="E54">
            <v>318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2199882.5</v>
          </cell>
        </row>
        <row r="29">
          <cell r="E29">
            <v>1431466.96</v>
          </cell>
        </row>
        <row r="30">
          <cell r="E30">
            <v>419799.94</v>
          </cell>
        </row>
        <row r="32">
          <cell r="E32">
            <v>67087.62</v>
          </cell>
        </row>
        <row r="33">
          <cell r="E33">
            <v>6648.02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1175305.07</v>
          </cell>
        </row>
        <row r="28">
          <cell r="E28">
            <v>663116.23</v>
          </cell>
        </row>
        <row r="29">
          <cell r="E29">
            <v>193072.03</v>
          </cell>
        </row>
        <row r="31">
          <cell r="E31">
            <v>32341.68</v>
          </cell>
        </row>
        <row r="32">
          <cell r="E32">
            <v>167985.06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</sheetNames>
    <sheetDataSet>
      <sheetData sheetId="1">
        <row r="12">
          <cell r="BR12">
            <v>116.574005</v>
          </cell>
          <cell r="CO12">
            <v>4.742535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">
          <cell r="E19">
            <v>307382.49</v>
          </cell>
        </row>
        <row r="30">
          <cell r="E30">
            <v>269071.98</v>
          </cell>
        </row>
        <row r="31">
          <cell r="E31">
            <v>33731.65</v>
          </cell>
        </row>
        <row r="33">
          <cell r="E33">
            <v>830.36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8">
          <cell r="E78">
            <v>8151918.49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melst1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m-energy.ru/index.php?id=33" TargetMode="External" /><Relationship Id="rId2" Type="http://schemas.openxmlformats.org/officeDocument/2006/relationships/hyperlink" Target="http://nm-energy.ru/index.php?id=33" TargetMode="Externa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1">
      <selection activeCell="A29" sqref="A29:B30"/>
    </sheetView>
  </sheetViews>
  <sheetFormatPr defaultColWidth="51.00390625" defaultRowHeight="12.75"/>
  <cols>
    <col min="1" max="1" width="57.625" style="61" customWidth="1"/>
    <col min="2" max="2" width="50.125" style="61" customWidth="1"/>
    <col min="3" max="16384" width="51.00390625" style="61" customWidth="1"/>
  </cols>
  <sheetData>
    <row r="1" ht="15.75">
      <c r="B1" s="29" t="s">
        <v>135</v>
      </c>
    </row>
    <row r="2" ht="15.75">
      <c r="B2" s="29" t="s">
        <v>90</v>
      </c>
    </row>
    <row r="3" ht="15.75">
      <c r="B3" s="29" t="s">
        <v>92</v>
      </c>
    </row>
    <row r="6" ht="16.5">
      <c r="A6" s="35" t="s">
        <v>105</v>
      </c>
    </row>
    <row r="7" ht="16.5" thickBot="1">
      <c r="A7" s="1"/>
    </row>
    <row r="8" spans="1:2" ht="48" thickBot="1">
      <c r="A8" s="36" t="s">
        <v>106</v>
      </c>
      <c r="B8" s="37" t="s">
        <v>107</v>
      </c>
    </row>
    <row r="9" spans="1:2" ht="32.25" thickBot="1">
      <c r="A9" s="38" t="s">
        <v>108</v>
      </c>
      <c r="B9" s="39" t="s">
        <v>239</v>
      </c>
    </row>
    <row r="10" spans="1:2" ht="63.75" thickBot="1">
      <c r="A10" s="38" t="s">
        <v>109</v>
      </c>
      <c r="B10" s="40" t="s">
        <v>110</v>
      </c>
    </row>
    <row r="11" spans="1:2" ht="30.75" thickBot="1">
      <c r="A11" s="38" t="s">
        <v>111</v>
      </c>
      <c r="B11" s="41" t="s">
        <v>112</v>
      </c>
    </row>
    <row r="12" spans="1:2" ht="32.25" thickBot="1">
      <c r="A12" s="38" t="s">
        <v>113</v>
      </c>
      <c r="B12" s="41" t="s">
        <v>112</v>
      </c>
    </row>
    <row r="13" spans="1:2" ht="16.5" thickBot="1">
      <c r="A13" s="38" t="s">
        <v>114</v>
      </c>
      <c r="B13" s="39" t="s">
        <v>115</v>
      </c>
    </row>
    <row r="14" spans="1:2" ht="32.25" thickBot="1">
      <c r="A14" s="38" t="s">
        <v>116</v>
      </c>
      <c r="B14" s="42" t="s">
        <v>117</v>
      </c>
    </row>
    <row r="15" spans="1:2" ht="16.5" thickBot="1">
      <c r="A15" s="38" t="s">
        <v>118</v>
      </c>
      <c r="B15" s="62" t="s">
        <v>119</v>
      </c>
    </row>
    <row r="16" spans="1:2" ht="15">
      <c r="A16" s="104" t="s">
        <v>120</v>
      </c>
      <c r="B16" s="43" t="s">
        <v>121</v>
      </c>
    </row>
    <row r="17" spans="1:2" ht="45">
      <c r="A17" s="105"/>
      <c r="B17" s="43" t="s">
        <v>122</v>
      </c>
    </row>
    <row r="18" spans="1:2" ht="15">
      <c r="A18" s="105"/>
      <c r="B18" s="43" t="s">
        <v>123</v>
      </c>
    </row>
    <row r="19" spans="1:2" ht="32.25" thickBot="1">
      <c r="A19" s="106"/>
      <c r="B19" s="39" t="s">
        <v>124</v>
      </c>
    </row>
    <row r="20" spans="1:2" ht="48" thickBot="1">
      <c r="A20" s="38" t="s">
        <v>125</v>
      </c>
      <c r="B20" s="39" t="s">
        <v>126</v>
      </c>
    </row>
    <row r="21" spans="1:2" ht="32.25" thickBot="1">
      <c r="A21" s="38" t="s">
        <v>127</v>
      </c>
      <c r="B21" s="44" t="s">
        <v>128</v>
      </c>
    </row>
    <row r="22" spans="1:2" ht="32.25" thickBot="1">
      <c r="A22" s="38" t="s">
        <v>129</v>
      </c>
      <c r="B22" s="44">
        <v>0.9</v>
      </c>
    </row>
    <row r="23" spans="1:2" ht="48" thickBot="1">
      <c r="A23" s="38" t="s">
        <v>130</v>
      </c>
      <c r="B23" s="45" t="s">
        <v>128</v>
      </c>
    </row>
    <row r="24" spans="1:2" ht="32.25" thickBot="1">
      <c r="A24" s="38" t="s">
        <v>131</v>
      </c>
      <c r="B24" s="45" t="s">
        <v>128</v>
      </c>
    </row>
    <row r="25" spans="1:2" ht="32.25" thickBot="1">
      <c r="A25" s="38" t="s">
        <v>132</v>
      </c>
      <c r="B25" s="44" t="s">
        <v>133</v>
      </c>
    </row>
    <row r="26" spans="1:2" ht="16.5" thickBot="1">
      <c r="A26" s="46" t="s">
        <v>134</v>
      </c>
      <c r="B26" s="47" t="s">
        <v>128</v>
      </c>
    </row>
    <row r="29" spans="1:2" ht="15.75">
      <c r="A29" s="4" t="s">
        <v>241</v>
      </c>
      <c r="B29" s="4"/>
    </row>
    <row r="30" spans="1:2" ht="15.75">
      <c r="A30" s="4" t="s">
        <v>240</v>
      </c>
      <c r="B30" s="99" t="s">
        <v>242</v>
      </c>
    </row>
  </sheetData>
  <sheetProtection/>
  <mergeCells count="1">
    <mergeCell ref="A16:A19"/>
  </mergeCells>
  <hyperlinks>
    <hyperlink ref="B15" r:id="rId1" display="mailto:nmelst1@mail.ru"/>
  </hyperlinks>
  <printOptions/>
  <pageMargins left="0.3937007874015748" right="0.15748031496062992" top="0.7480314960629921" bottom="0.7480314960629921" header="0.31496062992125984" footer="0.31496062992125984"/>
  <pageSetup fitToHeight="1" fitToWidth="1" horizontalDpi="600" verticalDpi="600" orientation="portrait" paperSize="9" scale="9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8.75390625" style="0" customWidth="1"/>
    <col min="2" max="2" width="38.75390625" style="0" customWidth="1"/>
  </cols>
  <sheetData>
    <row r="1" ht="15.75">
      <c r="B1" s="29" t="s">
        <v>252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215</v>
      </c>
      <c r="B6" s="60"/>
    </row>
    <row r="7" spans="1:2" ht="16.5">
      <c r="A7" s="77" t="s">
        <v>216</v>
      </c>
      <c r="B7" s="60"/>
    </row>
    <row r="8" spans="1:2" ht="16.5">
      <c r="A8" s="77" t="s">
        <v>217</v>
      </c>
      <c r="B8" s="60"/>
    </row>
    <row r="9" spans="1:2" ht="16.5">
      <c r="A9" s="77" t="s">
        <v>218</v>
      </c>
      <c r="B9" s="60"/>
    </row>
    <row r="10" ht="16.5">
      <c r="A10" s="70"/>
    </row>
    <row r="11" spans="1:2" s="85" customFormat="1" ht="31.5">
      <c r="A11" s="81" t="s">
        <v>1</v>
      </c>
      <c r="B11" s="6" t="s">
        <v>83</v>
      </c>
    </row>
    <row r="12" spans="1:2" s="85" customFormat="1" ht="15.75">
      <c r="A12" s="81" t="s">
        <v>171</v>
      </c>
      <c r="B12" s="6">
        <v>8300010188</v>
      </c>
    </row>
    <row r="13" spans="1:2" s="85" customFormat="1" ht="15.75">
      <c r="A13" s="81" t="s">
        <v>172</v>
      </c>
      <c r="B13" s="6">
        <v>298301001</v>
      </c>
    </row>
    <row r="14" spans="1:2" s="85" customFormat="1" ht="31.5">
      <c r="A14" s="81" t="s">
        <v>162</v>
      </c>
      <c r="B14" s="6" t="s">
        <v>65</v>
      </c>
    </row>
    <row r="15" spans="1:2" s="85" customFormat="1" ht="15.75">
      <c r="A15" s="81" t="s">
        <v>91</v>
      </c>
      <c r="B15" s="6" t="s">
        <v>249</v>
      </c>
    </row>
    <row r="16" spans="1:2" ht="15.75">
      <c r="A16" s="92"/>
      <c r="B16" s="97"/>
    </row>
    <row r="17" spans="1:2" ht="94.5">
      <c r="A17" s="79" t="s">
        <v>219</v>
      </c>
      <c r="B17" s="81" t="s">
        <v>235</v>
      </c>
    </row>
    <row r="18" spans="1:2" ht="31.5">
      <c r="A18" s="79" t="s">
        <v>220</v>
      </c>
      <c r="B18" s="98" t="s">
        <v>234</v>
      </c>
    </row>
    <row r="19" spans="1:2" ht="31.5">
      <c r="A19" s="79" t="s">
        <v>221</v>
      </c>
      <c r="B19" s="98" t="s">
        <v>234</v>
      </c>
    </row>
    <row r="22" spans="1:2" ht="15.75">
      <c r="A22" s="4"/>
      <c r="B22" s="4"/>
    </row>
    <row r="23" spans="1:2" ht="15.75">
      <c r="A23" s="4"/>
      <c r="B23" s="99"/>
    </row>
  </sheetData>
  <sheetProtection/>
  <hyperlinks>
    <hyperlink ref="B19" r:id="rId1" display="http://nm-energy.ru/index.php?id=33"/>
    <hyperlink ref="B18" r:id="rId2" display="http://nm-energy.ru/index.php?id=33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51.375" style="0" customWidth="1"/>
    <col min="2" max="2" width="27.75390625" style="0" customWidth="1"/>
  </cols>
  <sheetData>
    <row r="1" ht="15.75">
      <c r="B1" s="29" t="s">
        <v>232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222</v>
      </c>
      <c r="B6" s="60"/>
    </row>
    <row r="7" spans="1:2" ht="16.5">
      <c r="A7" s="77" t="s">
        <v>223</v>
      </c>
      <c r="B7" s="60"/>
    </row>
    <row r="8" spans="1:2" ht="16.5">
      <c r="A8" s="77" t="s">
        <v>233</v>
      </c>
      <c r="B8" s="60"/>
    </row>
    <row r="9" ht="16.5">
      <c r="A9" s="76"/>
    </row>
    <row r="10" spans="1:2" ht="31.5">
      <c r="A10" s="81" t="s">
        <v>1</v>
      </c>
      <c r="B10" s="6" t="s">
        <v>83</v>
      </c>
    </row>
    <row r="11" spans="1:2" ht="15.75">
      <c r="A11" s="81" t="s">
        <v>171</v>
      </c>
      <c r="B11" s="6">
        <v>8300010188</v>
      </c>
    </row>
    <row r="12" spans="1:2" ht="15.75">
      <c r="A12" s="81" t="s">
        <v>172</v>
      </c>
      <c r="B12" s="6">
        <v>298301001</v>
      </c>
    </row>
    <row r="13" spans="1:2" ht="31.5">
      <c r="A13" s="81" t="s">
        <v>162</v>
      </c>
      <c r="B13" s="6" t="s">
        <v>65</v>
      </c>
    </row>
    <row r="14" spans="1:2" ht="15.75">
      <c r="A14" s="93"/>
      <c r="B14" s="94"/>
    </row>
    <row r="15" spans="1:2" ht="31.5">
      <c r="A15" s="79" t="s">
        <v>224</v>
      </c>
      <c r="B15" s="78" t="s">
        <v>231</v>
      </c>
    </row>
    <row r="16" spans="1:2" ht="15.75">
      <c r="A16" s="79" t="s">
        <v>225</v>
      </c>
      <c r="B16" s="103">
        <f>'[14]Т'!$BG$38</f>
        <v>3318.230161005103</v>
      </c>
    </row>
    <row r="17" spans="1:2" ht="15.75">
      <c r="A17" s="79" t="s">
        <v>226</v>
      </c>
      <c r="B17" s="78" t="s">
        <v>250</v>
      </c>
    </row>
    <row r="18" spans="1:2" ht="47.25">
      <c r="A18" s="79" t="s">
        <v>227</v>
      </c>
      <c r="B18" s="78" t="s">
        <v>251</v>
      </c>
    </row>
    <row r="19" spans="1:2" ht="47.25">
      <c r="A19" s="79" t="s">
        <v>228</v>
      </c>
      <c r="B19" s="95">
        <f>'[14]НВВ'!$S$45</f>
        <v>790417.9136507134</v>
      </c>
    </row>
    <row r="20" spans="1:2" ht="31.5">
      <c r="A20" s="79" t="s">
        <v>229</v>
      </c>
      <c r="B20" s="96">
        <f>'[14]Т'!$BG$8</f>
        <v>1850.9770354007092</v>
      </c>
    </row>
    <row r="21" spans="1:2" ht="78.75">
      <c r="A21" s="79" t="s">
        <v>230</v>
      </c>
      <c r="B21" s="78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0" zoomScaleNormal="80" zoomScalePageLayoutView="0" workbookViewId="0" topLeftCell="A1">
      <pane xSplit="2" ySplit="12" topLeftCell="C13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00390625" defaultRowHeight="12.75"/>
  <cols>
    <col min="1" max="1" width="6.125" style="4" customWidth="1"/>
    <col min="2" max="2" width="46.25390625" style="4" customWidth="1"/>
    <col min="3" max="3" width="19.00390625" style="4" customWidth="1"/>
    <col min="4" max="4" width="17.125" style="4" customWidth="1"/>
    <col min="5" max="5" width="20.00390625" style="4" customWidth="1"/>
    <col min="6" max="6" width="27.875" style="4" customWidth="1"/>
    <col min="7" max="7" width="15.75390625" style="4" customWidth="1"/>
    <col min="8" max="16384" width="9.125" style="4" customWidth="1"/>
  </cols>
  <sheetData>
    <row r="1" ht="15.75">
      <c r="G1" s="29" t="s">
        <v>158</v>
      </c>
    </row>
    <row r="2" ht="15.75">
      <c r="G2" s="29" t="s">
        <v>90</v>
      </c>
    </row>
    <row r="3" ht="15.75">
      <c r="G3" s="29" t="s">
        <v>92</v>
      </c>
    </row>
    <row r="4" ht="15.75">
      <c r="G4" s="29"/>
    </row>
    <row r="6" ht="15.75">
      <c r="A6" s="80" t="s">
        <v>237</v>
      </c>
    </row>
    <row r="7" ht="15.75">
      <c r="A7" s="1"/>
    </row>
    <row r="8" spans="1:7" ht="15.75">
      <c r="A8" s="107" t="s">
        <v>1</v>
      </c>
      <c r="B8" s="107"/>
      <c r="C8" s="108" t="s">
        <v>49</v>
      </c>
      <c r="D8" s="108"/>
      <c r="E8" s="108"/>
      <c r="F8" s="108"/>
      <c r="G8" s="108"/>
    </row>
    <row r="9" spans="1:7" ht="15.75">
      <c r="A9" s="107" t="s">
        <v>171</v>
      </c>
      <c r="B9" s="107"/>
      <c r="C9" s="108">
        <v>8300010188</v>
      </c>
      <c r="D9" s="108"/>
      <c r="E9" s="108"/>
      <c r="F9" s="108"/>
      <c r="G9" s="108"/>
    </row>
    <row r="10" spans="1:7" ht="15.75">
      <c r="A10" s="107" t="s">
        <v>172</v>
      </c>
      <c r="B10" s="107"/>
      <c r="C10" s="108">
        <v>298301001</v>
      </c>
      <c r="D10" s="108"/>
      <c r="E10" s="108"/>
      <c r="F10" s="108"/>
      <c r="G10" s="108"/>
    </row>
    <row r="11" spans="1:7" ht="15.75">
      <c r="A11" s="107" t="s">
        <v>162</v>
      </c>
      <c r="B11" s="107"/>
      <c r="C11" s="108" t="s">
        <v>65</v>
      </c>
      <c r="D11" s="108"/>
      <c r="E11" s="108"/>
      <c r="F11" s="108"/>
      <c r="G11" s="108"/>
    </row>
    <row r="12" spans="1:7" ht="110.25">
      <c r="A12" s="78" t="s">
        <v>2</v>
      </c>
      <c r="B12" s="78" t="s">
        <v>178</v>
      </c>
      <c r="C12" s="78" t="s">
        <v>179</v>
      </c>
      <c r="D12" s="78" t="s">
        <v>189</v>
      </c>
      <c r="E12" s="78" t="s">
        <v>180</v>
      </c>
      <c r="F12" s="78" t="s">
        <v>190</v>
      </c>
      <c r="G12" s="78" t="s">
        <v>191</v>
      </c>
    </row>
    <row r="13" spans="1:7" ht="15.75" customHeight="1">
      <c r="A13" s="78">
        <v>1</v>
      </c>
      <c r="B13" s="79" t="s">
        <v>181</v>
      </c>
      <c r="C13" s="101">
        <v>2550</v>
      </c>
      <c r="D13" s="109" t="str">
        <f>Форма2!B10</f>
        <v>Управление по государственному регулированию цен (тарифов) Ненецкого автономного округа</v>
      </c>
      <c r="E13" s="109" t="s">
        <v>245</v>
      </c>
      <c r="F13" s="81" t="s">
        <v>246</v>
      </c>
      <c r="G13" s="109" t="s">
        <v>248</v>
      </c>
    </row>
    <row r="14" spans="1:7" ht="15.75">
      <c r="A14" s="78">
        <v>2</v>
      </c>
      <c r="B14" s="79" t="s">
        <v>181</v>
      </c>
      <c r="C14" s="101">
        <v>2665.1</v>
      </c>
      <c r="D14" s="109"/>
      <c r="E14" s="109"/>
      <c r="F14" s="100" t="s">
        <v>247</v>
      </c>
      <c r="G14" s="109"/>
    </row>
    <row r="15" spans="1:7" ht="63">
      <c r="A15" s="78">
        <v>3</v>
      </c>
      <c r="B15" s="79" t="s">
        <v>182</v>
      </c>
      <c r="C15" s="6">
        <v>1.35</v>
      </c>
      <c r="D15" s="109"/>
      <c r="E15" s="109"/>
      <c r="F15" s="81" t="s">
        <v>246</v>
      </c>
      <c r="G15" s="109"/>
    </row>
    <row r="16" spans="1:7" ht="63">
      <c r="A16" s="78">
        <v>4</v>
      </c>
      <c r="B16" s="79" t="s">
        <v>182</v>
      </c>
      <c r="C16" s="6">
        <v>1.54</v>
      </c>
      <c r="D16" s="109"/>
      <c r="E16" s="109"/>
      <c r="F16" s="81" t="s">
        <v>247</v>
      </c>
      <c r="G16" s="109"/>
    </row>
    <row r="17" spans="1:7" ht="31.5">
      <c r="A17" s="78">
        <v>5</v>
      </c>
      <c r="B17" s="79" t="s">
        <v>183</v>
      </c>
      <c r="C17" s="82" t="s">
        <v>194</v>
      </c>
      <c r="D17" s="109"/>
      <c r="E17" s="109"/>
      <c r="F17" s="82" t="s">
        <v>194</v>
      </c>
      <c r="G17" s="109"/>
    </row>
    <row r="18" spans="1:7" ht="63" customHeight="1">
      <c r="A18" s="78">
        <v>6</v>
      </c>
      <c r="B18" s="79" t="s">
        <v>184</v>
      </c>
      <c r="C18" s="82" t="s">
        <v>194</v>
      </c>
      <c r="D18" s="109"/>
      <c r="E18" s="109"/>
      <c r="F18" s="82" t="s">
        <v>194</v>
      </c>
      <c r="G18" s="109"/>
    </row>
    <row r="19" spans="1:7" ht="31.5">
      <c r="A19" s="78">
        <v>7</v>
      </c>
      <c r="B19" s="79" t="s">
        <v>185</v>
      </c>
      <c r="C19" s="82" t="s">
        <v>194</v>
      </c>
      <c r="D19" s="109"/>
      <c r="E19" s="109"/>
      <c r="F19" s="82" t="s">
        <v>194</v>
      </c>
      <c r="G19" s="109"/>
    </row>
    <row r="20" spans="1:7" ht="20.25" customHeight="1">
      <c r="A20" s="110">
        <v>8</v>
      </c>
      <c r="B20" s="111" t="s">
        <v>186</v>
      </c>
      <c r="C20" s="109" t="s">
        <v>238</v>
      </c>
      <c r="D20" s="109"/>
      <c r="E20" s="109"/>
      <c r="F20" s="109" t="s">
        <v>238</v>
      </c>
      <c r="G20" s="109"/>
    </row>
    <row r="21" spans="1:7" ht="20.25" customHeight="1">
      <c r="A21" s="110"/>
      <c r="B21" s="111"/>
      <c r="C21" s="109"/>
      <c r="D21" s="109"/>
      <c r="E21" s="109"/>
      <c r="F21" s="109"/>
      <c r="G21" s="109"/>
    </row>
    <row r="22" spans="1:7" ht="20.25" customHeight="1">
      <c r="A22" s="110"/>
      <c r="B22" s="111"/>
      <c r="C22" s="109"/>
      <c r="D22" s="109"/>
      <c r="E22" s="109"/>
      <c r="F22" s="109"/>
      <c r="G22" s="109"/>
    </row>
    <row r="23" spans="1:7" ht="17.25" customHeight="1">
      <c r="A23" s="110"/>
      <c r="B23" s="111"/>
      <c r="C23" s="109"/>
      <c r="D23" s="109"/>
      <c r="E23" s="109"/>
      <c r="F23" s="109"/>
      <c r="G23" s="109"/>
    </row>
    <row r="24" spans="1:7" ht="20.25" customHeight="1">
      <c r="A24" s="110"/>
      <c r="B24" s="111"/>
      <c r="C24" s="109"/>
      <c r="D24" s="109"/>
      <c r="E24" s="109"/>
      <c r="F24" s="109"/>
      <c r="G24" s="109"/>
    </row>
    <row r="25" spans="1:7" ht="15.75">
      <c r="A25" s="78">
        <v>9</v>
      </c>
      <c r="B25" s="79" t="s">
        <v>187</v>
      </c>
      <c r="C25" s="101">
        <v>1.35</v>
      </c>
      <c r="D25" s="109"/>
      <c r="E25" s="109"/>
      <c r="F25" s="81" t="s">
        <v>246</v>
      </c>
      <c r="G25" s="109"/>
    </row>
    <row r="26" spans="1:7" ht="15.75">
      <c r="A26" s="78">
        <v>10</v>
      </c>
      <c r="B26" s="79" t="s">
        <v>187</v>
      </c>
      <c r="C26" s="101">
        <v>1.54</v>
      </c>
      <c r="D26" s="109"/>
      <c r="E26" s="109"/>
      <c r="F26" s="81" t="s">
        <v>247</v>
      </c>
      <c r="G26" s="109"/>
    </row>
    <row r="27" spans="1:7" ht="15.75">
      <c r="A27" s="78">
        <v>11</v>
      </c>
      <c r="B27" s="79" t="s">
        <v>188</v>
      </c>
      <c r="C27" s="101">
        <v>2550</v>
      </c>
      <c r="D27" s="109"/>
      <c r="E27" s="109"/>
      <c r="F27" s="81" t="s">
        <v>246</v>
      </c>
      <c r="G27" s="109"/>
    </row>
    <row r="28" spans="1:7" ht="15.75">
      <c r="A28" s="78">
        <v>12</v>
      </c>
      <c r="B28" s="79" t="s">
        <v>188</v>
      </c>
      <c r="C28" s="101">
        <v>2665.1</v>
      </c>
      <c r="D28" s="109"/>
      <c r="E28" s="109"/>
      <c r="F28" s="81" t="s">
        <v>247</v>
      </c>
      <c r="G28" s="109"/>
    </row>
    <row r="29" spans="1:5" ht="15.75">
      <c r="A29" s="80" t="s">
        <v>192</v>
      </c>
      <c r="E29" s="102"/>
    </row>
    <row r="30" ht="15.75">
      <c r="A30" s="4" t="s">
        <v>193</v>
      </c>
    </row>
    <row r="32" ht="15.75">
      <c r="B32" s="4" t="s">
        <v>241</v>
      </c>
    </row>
    <row r="33" spans="2:5" ht="15.75">
      <c r="B33" s="4" t="s">
        <v>240</v>
      </c>
      <c r="E33" s="99" t="s">
        <v>242</v>
      </c>
    </row>
  </sheetData>
  <sheetProtection/>
  <mergeCells count="15">
    <mergeCell ref="C20:C24"/>
    <mergeCell ref="A20:A24"/>
    <mergeCell ref="B20:B24"/>
    <mergeCell ref="D13:D28"/>
    <mergeCell ref="G13:G28"/>
    <mergeCell ref="E13:E28"/>
    <mergeCell ref="F20:F24"/>
    <mergeCell ref="A8:B8"/>
    <mergeCell ref="A9:B9"/>
    <mergeCell ref="A10:B10"/>
    <mergeCell ref="A11:B11"/>
    <mergeCell ref="C8:G8"/>
    <mergeCell ref="C9:G9"/>
    <mergeCell ref="C10:G10"/>
    <mergeCell ref="C11:G11"/>
  </mergeCells>
  <printOptions horizontalCentered="1"/>
  <pageMargins left="0.7086614173228347" right="0.7086614173228347" top="0.41" bottom="0.25" header="0.19" footer="0.16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1" sqref="C1:C3"/>
    </sheetView>
  </sheetViews>
  <sheetFormatPr defaultColWidth="9.00390625" defaultRowHeight="12.75"/>
  <cols>
    <col min="1" max="1" width="69.875" style="61" customWidth="1"/>
    <col min="2" max="3" width="20.75390625" style="61" customWidth="1"/>
    <col min="4" max="16384" width="9.125" style="61" customWidth="1"/>
  </cols>
  <sheetData>
    <row r="1" ht="15.75">
      <c r="C1" s="29" t="s">
        <v>158</v>
      </c>
    </row>
    <row r="2" ht="15.75">
      <c r="C2" s="29" t="s">
        <v>90</v>
      </c>
    </row>
    <row r="3" ht="15.75">
      <c r="C3" s="29" t="s">
        <v>92</v>
      </c>
    </row>
    <row r="6" spans="1:3" ht="16.5">
      <c r="A6" s="59" t="s">
        <v>136</v>
      </c>
      <c r="B6" s="63"/>
      <c r="C6" s="63"/>
    </row>
    <row r="7" spans="1:3" ht="16.5">
      <c r="A7" s="59" t="s">
        <v>137</v>
      </c>
      <c r="B7" s="63"/>
      <c r="C7" s="63"/>
    </row>
    <row r="8" spans="1:3" ht="16.5">
      <c r="A8" s="59" t="s">
        <v>138</v>
      </c>
      <c r="B8" s="63"/>
      <c r="C8" s="63"/>
    </row>
    <row r="9" ht="16.5" thickBot="1">
      <c r="A9" s="48"/>
    </row>
    <row r="10" spans="1:3" ht="66" customHeight="1" thickBot="1">
      <c r="A10" s="49" t="s">
        <v>139</v>
      </c>
      <c r="B10" s="112" t="s">
        <v>140</v>
      </c>
      <c r="C10" s="113"/>
    </row>
    <row r="11" spans="1:3" ht="66" customHeight="1" thickBot="1">
      <c r="A11" s="50" t="s">
        <v>141</v>
      </c>
      <c r="B11" s="114" t="s">
        <v>142</v>
      </c>
      <c r="C11" s="115"/>
    </row>
    <row r="12" spans="1:3" ht="15.75">
      <c r="A12" s="116" t="s">
        <v>143</v>
      </c>
      <c r="B12" s="51"/>
      <c r="C12" s="51"/>
    </row>
    <row r="13" spans="1:3" ht="31.5">
      <c r="A13" s="117"/>
      <c r="B13" s="51" t="s">
        <v>144</v>
      </c>
      <c r="C13" s="51" t="s">
        <v>145</v>
      </c>
    </row>
    <row r="14" spans="1:3" ht="16.5" thickBot="1">
      <c r="A14" s="118"/>
      <c r="B14" s="52"/>
      <c r="C14" s="52"/>
    </row>
    <row r="15" spans="1:3" ht="32.25" thickBot="1">
      <c r="A15" s="53" t="s">
        <v>146</v>
      </c>
      <c r="B15" s="54"/>
      <c r="C15" s="54"/>
    </row>
    <row r="16" spans="1:3" ht="16.5" thickBot="1">
      <c r="A16" s="50" t="s">
        <v>147</v>
      </c>
      <c r="B16" s="45">
        <v>2581.84</v>
      </c>
      <c r="C16" s="45">
        <v>2832</v>
      </c>
    </row>
    <row r="17" spans="1:3" ht="15.75">
      <c r="A17" s="116" t="s">
        <v>148</v>
      </c>
      <c r="B17" s="55"/>
      <c r="C17" s="55"/>
    </row>
    <row r="18" spans="1:3" ht="16.5" thickBot="1">
      <c r="A18" s="118"/>
      <c r="B18" s="45">
        <v>2188</v>
      </c>
      <c r="C18" s="45" t="s">
        <v>149</v>
      </c>
    </row>
    <row r="19" spans="1:3" ht="16.5" thickBot="1">
      <c r="A19" s="53" t="s">
        <v>150</v>
      </c>
      <c r="B19" s="56"/>
      <c r="C19" s="56"/>
    </row>
    <row r="20" spans="1:3" ht="16.5" thickBot="1">
      <c r="A20" s="50" t="s">
        <v>147</v>
      </c>
      <c r="B20" s="52">
        <v>1.42</v>
      </c>
      <c r="C20" s="52">
        <v>1.56</v>
      </c>
    </row>
    <row r="21" spans="1:3" ht="16.5" thickBot="1">
      <c r="A21" s="50" t="s">
        <v>151</v>
      </c>
      <c r="B21" s="52">
        <v>1.2</v>
      </c>
      <c r="C21" s="52">
        <v>1.32</v>
      </c>
    </row>
    <row r="22" spans="1:3" ht="32.25" thickBot="1">
      <c r="A22" s="53" t="s">
        <v>152</v>
      </c>
      <c r="B22" s="54"/>
      <c r="C22" s="54"/>
    </row>
    <row r="23" spans="1:3" ht="16.5" thickBot="1">
      <c r="A23" s="57" t="s">
        <v>147</v>
      </c>
      <c r="B23" s="45"/>
      <c r="C23" s="45"/>
    </row>
    <row r="24" spans="1:3" ht="16.5" thickBot="1">
      <c r="A24" s="57" t="s">
        <v>153</v>
      </c>
      <c r="B24" s="45">
        <v>153.74</v>
      </c>
      <c r="C24" s="45">
        <v>168.65</v>
      </c>
    </row>
    <row r="25" spans="1:3" ht="16.5" thickBot="1">
      <c r="A25" s="57" t="s">
        <v>154</v>
      </c>
      <c r="B25" s="45">
        <v>1.42</v>
      </c>
      <c r="C25" s="45">
        <v>1.56</v>
      </c>
    </row>
    <row r="26" spans="1:3" ht="16.5" thickBot="1">
      <c r="A26" s="57" t="s">
        <v>155</v>
      </c>
      <c r="B26" s="45">
        <v>2581.84</v>
      </c>
      <c r="C26" s="45">
        <v>2832</v>
      </c>
    </row>
    <row r="27" spans="1:3" ht="16.5" thickBot="1">
      <c r="A27" s="57" t="s">
        <v>151</v>
      </c>
      <c r="B27" s="45"/>
      <c r="C27" s="45"/>
    </row>
    <row r="28" spans="1:3" ht="16.5" thickBot="1">
      <c r="A28" s="57" t="s">
        <v>153</v>
      </c>
      <c r="B28" s="45">
        <v>130.29</v>
      </c>
      <c r="C28" s="45">
        <v>142.92</v>
      </c>
    </row>
    <row r="29" spans="1:3" ht="16.5" thickBot="1">
      <c r="A29" s="57" t="s">
        <v>154</v>
      </c>
      <c r="B29" s="45">
        <v>1.2</v>
      </c>
      <c r="C29" s="45">
        <v>1.32</v>
      </c>
    </row>
    <row r="30" spans="1:3" ht="16.5" thickBot="1">
      <c r="A30" s="57" t="s">
        <v>155</v>
      </c>
      <c r="B30" s="45">
        <v>2188</v>
      </c>
      <c r="C30" s="45">
        <v>2400</v>
      </c>
    </row>
    <row r="31" spans="1:3" ht="15.75">
      <c r="A31" s="116" t="s">
        <v>156</v>
      </c>
      <c r="B31" s="119"/>
      <c r="C31" s="120"/>
    </row>
    <row r="32" spans="1:3" ht="16.5" thickBot="1">
      <c r="A32" s="118"/>
      <c r="B32" s="121" t="s">
        <v>157</v>
      </c>
      <c r="C32" s="122"/>
    </row>
  </sheetData>
  <sheetProtection/>
  <mergeCells count="7">
    <mergeCell ref="B10:C10"/>
    <mergeCell ref="B11:C11"/>
    <mergeCell ref="A12:A14"/>
    <mergeCell ref="A17:A18"/>
    <mergeCell ref="A31:A32"/>
    <mergeCell ref="B31:C31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21"/>
  <sheetViews>
    <sheetView zoomScalePageLayoutView="0" workbookViewId="0" topLeftCell="A1">
      <selection activeCell="C14" sqref="C14:D14"/>
    </sheetView>
  </sheetViews>
  <sheetFormatPr defaultColWidth="9.00390625" defaultRowHeight="12.75"/>
  <cols>
    <col min="1" max="1" width="7.00390625" style="4" customWidth="1"/>
    <col min="2" max="2" width="56.125" style="4" customWidth="1"/>
    <col min="3" max="3" width="12.875" style="4" customWidth="1"/>
    <col min="4" max="4" width="21.00390625" style="4" customWidth="1"/>
    <col min="5" max="5" width="9.125" style="4" customWidth="1"/>
    <col min="6" max="6" width="11.00390625" style="4" bestFit="1" customWidth="1"/>
    <col min="7" max="16384" width="9.125" style="4" customWidth="1"/>
  </cols>
  <sheetData>
    <row r="1" ht="12.75" customHeight="1">
      <c r="D1" s="29" t="s">
        <v>164</v>
      </c>
    </row>
    <row r="2" ht="12.75" customHeight="1">
      <c r="D2" s="29" t="s">
        <v>90</v>
      </c>
    </row>
    <row r="3" ht="12.75" customHeight="1">
      <c r="D3" s="29" t="s">
        <v>92</v>
      </c>
    </row>
    <row r="4" ht="12.75" customHeight="1">
      <c r="D4" s="29"/>
    </row>
    <row r="5" ht="10.5" customHeight="1">
      <c r="D5" s="29"/>
    </row>
    <row r="6" spans="1:4" ht="12.75" customHeight="1">
      <c r="A6" s="123" t="s">
        <v>89</v>
      </c>
      <c r="B6" s="123"/>
      <c r="C6" s="123"/>
      <c r="D6" s="123"/>
    </row>
    <row r="7" spans="1:4" ht="14.25" customHeight="1">
      <c r="A7" s="123" t="s">
        <v>159</v>
      </c>
      <c r="B7" s="123"/>
      <c r="C7" s="123"/>
      <c r="D7" s="123"/>
    </row>
    <row r="8" spans="1:4" ht="14.25" customHeight="1">
      <c r="A8" s="123" t="s">
        <v>160</v>
      </c>
      <c r="B8" s="123"/>
      <c r="C8" s="123"/>
      <c r="D8" s="123"/>
    </row>
    <row r="9" spans="1:4" ht="14.25" customHeight="1">
      <c r="A9" s="123"/>
      <c r="B9" s="123"/>
      <c r="C9" s="123"/>
      <c r="D9" s="123"/>
    </row>
    <row r="10" spans="1:4" ht="9.75" customHeight="1">
      <c r="A10" s="3"/>
      <c r="B10" s="2"/>
      <c r="C10" s="2"/>
      <c r="D10" s="2"/>
    </row>
    <row r="11" spans="1:4" ht="36" customHeight="1">
      <c r="A11" s="107" t="s">
        <v>161</v>
      </c>
      <c r="B11" s="107"/>
      <c r="C11" s="107" t="s">
        <v>49</v>
      </c>
      <c r="D11" s="107"/>
    </row>
    <row r="12" spans="1:4" ht="14.25" customHeight="1">
      <c r="A12" s="107" t="s">
        <v>171</v>
      </c>
      <c r="B12" s="107"/>
      <c r="C12" s="107">
        <v>8300010188</v>
      </c>
      <c r="D12" s="107"/>
    </row>
    <row r="13" spans="1:4" ht="14.25" customHeight="1">
      <c r="A13" s="107" t="s">
        <v>172</v>
      </c>
      <c r="B13" s="107"/>
      <c r="C13" s="107">
        <v>298301002</v>
      </c>
      <c r="D13" s="107"/>
    </row>
    <row r="14" spans="1:4" ht="33" customHeight="1">
      <c r="A14" s="107" t="s">
        <v>162</v>
      </c>
      <c r="B14" s="107"/>
      <c r="C14" s="107" t="s">
        <v>65</v>
      </c>
      <c r="D14" s="107"/>
    </row>
    <row r="15" spans="1:4" ht="15.75" customHeight="1">
      <c r="A15" s="107" t="s">
        <v>91</v>
      </c>
      <c r="B15" s="107"/>
      <c r="C15" s="107" t="s">
        <v>88</v>
      </c>
      <c r="D15" s="107"/>
    </row>
    <row r="16" spans="1:4" ht="12" customHeight="1">
      <c r="A16" s="3"/>
      <c r="B16" s="3"/>
      <c r="C16" s="3"/>
      <c r="D16" s="3"/>
    </row>
    <row r="17" spans="1:4" ht="31.5">
      <c r="A17" s="6" t="s">
        <v>2</v>
      </c>
      <c r="B17" s="6" t="s">
        <v>3</v>
      </c>
      <c r="C17" s="6" t="s">
        <v>4</v>
      </c>
      <c r="D17" s="6" t="s">
        <v>5</v>
      </c>
    </row>
    <row r="18" spans="1:4" ht="15.75">
      <c r="A18" s="7" t="s">
        <v>27</v>
      </c>
      <c r="B18" s="5" t="s">
        <v>52</v>
      </c>
      <c r="C18" s="6" t="s">
        <v>8</v>
      </c>
      <c r="D18" s="11">
        <f>D19+D20+D21</f>
        <v>412719.7356911864</v>
      </c>
    </row>
    <row r="19" spans="1:4" ht="15.75">
      <c r="A19" s="7"/>
      <c r="B19" s="14" t="s">
        <v>50</v>
      </c>
      <c r="C19" s="6" t="s">
        <v>8</v>
      </c>
      <c r="D19" s="11">
        <f>'[1]Лист1 (2)'!$CT$30</f>
        <v>538.8801779661017</v>
      </c>
    </row>
    <row r="20" spans="1:4" ht="15.75">
      <c r="A20" s="7"/>
      <c r="B20" s="5" t="s">
        <v>51</v>
      </c>
      <c r="C20" s="6" t="s">
        <v>8</v>
      </c>
      <c r="D20" s="11">
        <f>'[1]Лист1 (2)'!$CT$27+'[1]Лист1 (2)'!$CT$146</f>
        <v>409902.23149627115</v>
      </c>
    </row>
    <row r="21" spans="1:4" ht="15.75">
      <c r="A21" s="7"/>
      <c r="B21" s="5" t="s">
        <v>80</v>
      </c>
      <c r="C21" s="6" t="s">
        <v>8</v>
      </c>
      <c r="D21" s="11">
        <f>'[1]Лист1 (2)'!$CT$37</f>
        <v>2278.6240169491525</v>
      </c>
    </row>
    <row r="22" spans="1:4" ht="31.5">
      <c r="A22" s="7" t="s">
        <v>28</v>
      </c>
      <c r="B22" s="5" t="s">
        <v>0</v>
      </c>
      <c r="C22" s="6" t="s">
        <v>8</v>
      </c>
      <c r="D22" s="11">
        <f>'[1]Лист1 (2)'!$CT$39-SUM('[2]TDSheet'!$E$12:$E$13)/1000</f>
        <v>408606.1168949958</v>
      </c>
    </row>
    <row r="23" spans="1:4" ht="15.75">
      <c r="A23" s="7"/>
      <c r="B23" s="14" t="s">
        <v>50</v>
      </c>
      <c r="C23" s="6" t="s">
        <v>8</v>
      </c>
      <c r="D23" s="11">
        <f>'[3]TDSheet'!$G$25/1000</f>
        <v>972.10059</v>
      </c>
    </row>
    <row r="24" spans="1:4" ht="15.75">
      <c r="A24" s="7"/>
      <c r="B24" s="5" t="s">
        <v>51</v>
      </c>
      <c r="C24" s="6" t="s">
        <v>8</v>
      </c>
      <c r="D24" s="27">
        <f>D22-D23-D25</f>
        <v>404258.8287349958</v>
      </c>
    </row>
    <row r="25" spans="1:4" ht="15.75">
      <c r="A25" s="7"/>
      <c r="B25" s="5" t="s">
        <v>80</v>
      </c>
      <c r="C25" s="6" t="s">
        <v>8</v>
      </c>
      <c r="D25" s="27">
        <f>('[5]TDSheet'!$E$24+'[6]TDSheet'!$E$24)/1000</f>
        <v>3375.1875700000005</v>
      </c>
    </row>
    <row r="26" spans="1:4" ht="15.75">
      <c r="A26" s="8" t="s">
        <v>6</v>
      </c>
      <c r="B26" s="5" t="s">
        <v>41</v>
      </c>
      <c r="C26" s="6" t="s">
        <v>8</v>
      </c>
      <c r="D26" s="11">
        <f>D27+D28</f>
        <v>152841.38169999997</v>
      </c>
    </row>
    <row r="27" spans="1:4" ht="15.75">
      <c r="A27" s="8"/>
      <c r="B27" s="14" t="s">
        <v>50</v>
      </c>
      <c r="C27" s="6" t="s">
        <v>8</v>
      </c>
      <c r="D27" s="25">
        <f>'[3]TDSheet'!$G$27/1000</f>
        <v>176.15474727393638</v>
      </c>
    </row>
    <row r="28" spans="1:4" ht="15.75">
      <c r="A28" s="8"/>
      <c r="B28" s="5" t="s">
        <v>51</v>
      </c>
      <c r="C28" s="24" t="s">
        <v>8</v>
      </c>
      <c r="D28" s="11">
        <f>'[1]Лист1 (2)'!$CT$54-D27</f>
        <v>152665.22695272602</v>
      </c>
    </row>
    <row r="29" spans="1:4" ht="15.75">
      <c r="A29" s="8"/>
      <c r="B29" s="5" t="s">
        <v>80</v>
      </c>
      <c r="C29" s="24" t="s">
        <v>8</v>
      </c>
      <c r="D29" s="26"/>
    </row>
    <row r="30" spans="1:4" ht="15.75">
      <c r="A30" s="7"/>
      <c r="B30" s="5" t="s">
        <v>40</v>
      </c>
      <c r="C30" s="6"/>
      <c r="D30" s="26"/>
    </row>
    <row r="31" spans="1:4" ht="15.75">
      <c r="A31" s="7"/>
      <c r="B31" s="5" t="s">
        <v>56</v>
      </c>
      <c r="C31" s="6"/>
      <c r="D31" s="11"/>
    </row>
    <row r="32" spans="1:4" ht="18.75">
      <c r="A32" s="7"/>
      <c r="B32" s="5" t="s">
        <v>53</v>
      </c>
      <c r="C32" s="6" t="s">
        <v>165</v>
      </c>
      <c r="D32" s="11">
        <f>D33+D34</f>
        <v>60104.00721139296</v>
      </c>
    </row>
    <row r="33" spans="1:4" ht="18.75">
      <c r="A33" s="7"/>
      <c r="B33" s="14" t="s">
        <v>50</v>
      </c>
      <c r="C33" s="6" t="s">
        <v>165</v>
      </c>
      <c r="D33" s="11">
        <f>D27/D36</f>
        <v>63.00721139295488</v>
      </c>
    </row>
    <row r="34" spans="1:4" ht="18.75">
      <c r="A34" s="7"/>
      <c r="B34" s="5" t="s">
        <v>51</v>
      </c>
      <c r="C34" s="6" t="s">
        <v>165</v>
      </c>
      <c r="D34" s="11">
        <f>'[4]TDSheet'!$E$52</f>
        <v>60041</v>
      </c>
    </row>
    <row r="35" spans="1:4" ht="18.75">
      <c r="A35" s="7"/>
      <c r="B35" s="5" t="s">
        <v>54</v>
      </c>
      <c r="C35" s="6" t="s">
        <v>166</v>
      </c>
      <c r="D35" s="12"/>
    </row>
    <row r="36" spans="1:4" ht="18.75">
      <c r="A36" s="8"/>
      <c r="B36" s="14" t="s">
        <v>50</v>
      </c>
      <c r="C36" s="6" t="s">
        <v>166</v>
      </c>
      <c r="D36" s="11">
        <f>'[4]TDSheet'!$E$53/'[4]TDSheet'!$E$54/1000</f>
        <v>2.795787075471698</v>
      </c>
    </row>
    <row r="37" spans="1:4" ht="18.75">
      <c r="A37" s="8"/>
      <c r="B37" s="5" t="s">
        <v>51</v>
      </c>
      <c r="C37" s="6" t="s">
        <v>167</v>
      </c>
      <c r="D37" s="11">
        <f>'[4]TDSheet'!$E$51/'[4]TDSheet'!$E$52/1000</f>
        <v>2.4593086037874117</v>
      </c>
    </row>
    <row r="38" spans="1:4" ht="15.75">
      <c r="A38" s="7"/>
      <c r="B38" s="5" t="s">
        <v>55</v>
      </c>
      <c r="C38" s="6"/>
      <c r="D38" s="11"/>
    </row>
    <row r="39" spans="1:4" ht="15.75">
      <c r="A39" s="7"/>
      <c r="B39" s="5" t="s">
        <v>53</v>
      </c>
      <c r="C39" s="6" t="s">
        <v>58</v>
      </c>
      <c r="D39" s="11"/>
    </row>
    <row r="40" spans="1:4" ht="15.75">
      <c r="A40" s="8"/>
      <c r="B40" s="14" t="s">
        <v>50</v>
      </c>
      <c r="C40" s="6" t="s">
        <v>58</v>
      </c>
      <c r="D40" s="11">
        <v>0</v>
      </c>
    </row>
    <row r="41" spans="1:4" ht="15.75">
      <c r="A41" s="8"/>
      <c r="B41" s="5" t="s">
        <v>51</v>
      </c>
      <c r="C41" s="6" t="s">
        <v>58</v>
      </c>
      <c r="D41" s="11">
        <f>'[7]стр.2_5'!$BR$12-'[7]стр.2_5'!$CO$12</f>
        <v>111.83147</v>
      </c>
    </row>
    <row r="42" spans="1:4" ht="15.75">
      <c r="A42" s="7"/>
      <c r="B42" s="5" t="s">
        <v>54</v>
      </c>
      <c r="C42" s="6" t="s">
        <v>59</v>
      </c>
      <c r="D42" s="12"/>
    </row>
    <row r="43" spans="1:4" ht="15.75">
      <c r="A43" s="8"/>
      <c r="B43" s="14" t="s">
        <v>50</v>
      </c>
      <c r="C43" s="6" t="s">
        <v>59</v>
      </c>
      <c r="D43" s="17" t="s">
        <v>67</v>
      </c>
    </row>
    <row r="44" spans="1:4" ht="15.75">
      <c r="A44" s="8"/>
      <c r="B44" s="5" t="s">
        <v>51</v>
      </c>
      <c r="C44" s="6" t="s">
        <v>59</v>
      </c>
      <c r="D44" s="11">
        <f>(D28-D27-D34*D37)/D41*1000</f>
        <v>43187.52427605653</v>
      </c>
    </row>
    <row r="45" spans="1:4" ht="31.5">
      <c r="A45" s="7" t="s">
        <v>7</v>
      </c>
      <c r="B45" s="9" t="s">
        <v>30</v>
      </c>
      <c r="C45" s="6" t="s">
        <v>8</v>
      </c>
      <c r="D45" s="11">
        <f>D46+D47+D48</f>
        <v>120358.37396614326</v>
      </c>
    </row>
    <row r="46" spans="1:4" ht="15.75">
      <c r="A46" s="8"/>
      <c r="B46" s="14" t="s">
        <v>50</v>
      </c>
      <c r="C46" s="6" t="s">
        <v>8</v>
      </c>
      <c r="D46" s="11">
        <f>'[3]TDSheet'!$G$28/1000</f>
        <v>516.0140023955778</v>
      </c>
    </row>
    <row r="47" spans="1:4" ht="15.75">
      <c r="A47" s="8"/>
      <c r="B47" s="5" t="s">
        <v>51</v>
      </c>
      <c r="C47" s="6" t="s">
        <v>8</v>
      </c>
      <c r="D47" s="11">
        <f>'[1]Лист1 (2)'!$CT$59-'[8]TDSheet'!$E$30/1000-D46-D48</f>
        <v>117747.77677374768</v>
      </c>
    </row>
    <row r="48" spans="1:4" ht="15.75">
      <c r="A48" s="8"/>
      <c r="B48" s="5" t="s">
        <v>80</v>
      </c>
      <c r="C48" s="6" t="s">
        <v>8</v>
      </c>
      <c r="D48" s="11">
        <f>('[5]TDSheet'!$E$29+'[6]TDSheet'!$E$28)/1000</f>
        <v>2094.58319</v>
      </c>
    </row>
    <row r="49" spans="1:4" ht="31.5">
      <c r="A49" s="7" t="s">
        <v>9</v>
      </c>
      <c r="B49" s="9" t="s">
        <v>31</v>
      </c>
      <c r="C49" s="6" t="s">
        <v>8</v>
      </c>
      <c r="D49" s="11">
        <f>D50+D51+D52</f>
        <v>23967.298914831543</v>
      </c>
    </row>
    <row r="50" spans="1:4" ht="15.75">
      <c r="A50" s="8"/>
      <c r="B50" s="14" t="s">
        <v>50</v>
      </c>
      <c r="C50" s="6" t="s">
        <v>8</v>
      </c>
      <c r="D50" s="11">
        <f>'[3]TDSheet'!$G$29/1000</f>
        <v>128.74257293159226</v>
      </c>
    </row>
    <row r="51" spans="1:4" ht="15.75">
      <c r="A51" s="8"/>
      <c r="B51" s="5" t="s">
        <v>51</v>
      </c>
      <c r="C51" s="6" t="s">
        <v>8</v>
      </c>
      <c r="D51" s="11">
        <f>'[1]Лист1 (2)'!$CT$62-'[8]TDSheet'!$E$31/1000-D50-D52</f>
        <v>23225.68437189995</v>
      </c>
    </row>
    <row r="52" spans="1:4" ht="15.75">
      <c r="A52" s="8"/>
      <c r="B52" s="5" t="s">
        <v>80</v>
      </c>
      <c r="C52" s="6"/>
      <c r="D52" s="11">
        <f>('[5]TDSheet'!$E$30+'[6]TDSheet'!$E$29)/1000</f>
        <v>612.8719699999999</v>
      </c>
    </row>
    <row r="53" spans="1:4" ht="31.5">
      <c r="A53" s="7" t="s">
        <v>13</v>
      </c>
      <c r="B53" s="9" t="s">
        <v>32</v>
      </c>
      <c r="C53" s="6" t="s">
        <v>8</v>
      </c>
      <c r="D53" s="11">
        <f>D54+D55</f>
        <v>1813.0285305029888</v>
      </c>
    </row>
    <row r="54" spans="1:4" ht="15.75">
      <c r="A54" s="8"/>
      <c r="B54" s="14" t="s">
        <v>50</v>
      </c>
      <c r="C54" s="6" t="s">
        <v>8</v>
      </c>
      <c r="D54" s="11"/>
    </row>
    <row r="55" spans="1:4" ht="15.75">
      <c r="A55" s="8"/>
      <c r="B55" s="5" t="s">
        <v>51</v>
      </c>
      <c r="C55" s="6" t="s">
        <v>8</v>
      </c>
      <c r="D55" s="11">
        <f>'[1]Лист1 (2)'!$CT$61</f>
        <v>1813.0285305029888</v>
      </c>
    </row>
    <row r="56" spans="1:4" ht="15.75">
      <c r="A56" s="8"/>
      <c r="B56" s="5" t="s">
        <v>80</v>
      </c>
      <c r="C56" s="6" t="s">
        <v>8</v>
      </c>
      <c r="D56" s="11"/>
    </row>
    <row r="57" spans="1:4" ht="47.25">
      <c r="A57" s="7" t="s">
        <v>15</v>
      </c>
      <c r="B57" s="5" t="s">
        <v>10</v>
      </c>
      <c r="C57" s="6" t="s">
        <v>8</v>
      </c>
      <c r="D57" s="11">
        <f>D58+D59</f>
        <v>69502.25284512297</v>
      </c>
    </row>
    <row r="58" spans="1:4" ht="15.75">
      <c r="A58" s="8"/>
      <c r="B58" s="14" t="s">
        <v>50</v>
      </c>
      <c r="C58" s="6" t="s">
        <v>8</v>
      </c>
      <c r="D58" s="11">
        <f>'[3]TDSheet'!$G$31/1000</f>
        <v>48.74426514609935</v>
      </c>
    </row>
    <row r="59" spans="1:4" ht="15.75">
      <c r="A59" s="8"/>
      <c r="B59" s="5" t="s">
        <v>51</v>
      </c>
      <c r="C59" s="6" t="s">
        <v>8</v>
      </c>
      <c r="D59" s="11">
        <f>'[1]Лист1 (2)'!$CT$63-'[8]TDSheet'!$E$33/1000-D58-D60</f>
        <v>69453.50857997687</v>
      </c>
    </row>
    <row r="60" spans="1:4" ht="15.75">
      <c r="A60" s="8"/>
      <c r="B60" s="5" t="s">
        <v>80</v>
      </c>
      <c r="C60" s="6"/>
      <c r="D60" s="11">
        <f>('[5]TDSheet'!$E$32+'[6]TDSheet'!$E$31)/1000</f>
        <v>99.42929999999998</v>
      </c>
    </row>
    <row r="61" spans="1:4" ht="15.75">
      <c r="A61" s="7" t="s">
        <v>16</v>
      </c>
      <c r="B61" s="5" t="s">
        <v>68</v>
      </c>
      <c r="C61" s="6" t="s">
        <v>8</v>
      </c>
      <c r="D61" s="11">
        <f>D62+D63</f>
        <v>8236.784770226079</v>
      </c>
    </row>
    <row r="62" spans="1:4" ht="15.75">
      <c r="A62" s="8"/>
      <c r="B62" s="14" t="s">
        <v>50</v>
      </c>
      <c r="C62" s="6" t="s">
        <v>8</v>
      </c>
      <c r="D62" s="11">
        <f>'[3]TDSheet'!$G$32/1000</f>
        <v>84.8662802260779</v>
      </c>
    </row>
    <row r="63" spans="1:4" ht="15.75">
      <c r="A63" s="8"/>
      <c r="B63" s="5" t="s">
        <v>51</v>
      </c>
      <c r="C63" s="6" t="s">
        <v>8</v>
      </c>
      <c r="D63" s="11">
        <f>'[9]TDSheet'!$E$78/1000</f>
        <v>8151.91849</v>
      </c>
    </row>
    <row r="64" spans="1:4" ht="15.75">
      <c r="A64" s="8"/>
      <c r="B64" s="5" t="s">
        <v>80</v>
      </c>
      <c r="C64" s="6" t="s">
        <v>8</v>
      </c>
      <c r="D64" s="11">
        <f>('[5]TDSheet'!$E$33+'[6]TDSheet'!$E$32)/1000</f>
        <v>174.63307999999998</v>
      </c>
    </row>
    <row r="65" spans="1:4" ht="15.75">
      <c r="A65" s="7" t="s">
        <v>17</v>
      </c>
      <c r="B65" s="5" t="s">
        <v>69</v>
      </c>
      <c r="C65" s="6" t="s">
        <v>8</v>
      </c>
      <c r="D65" s="11">
        <f>D66+D67</f>
        <v>18377.628797966532</v>
      </c>
    </row>
    <row r="66" spans="1:4" ht="15.75">
      <c r="A66" s="8"/>
      <c r="B66" s="14" t="s">
        <v>50</v>
      </c>
      <c r="C66" s="6" t="s">
        <v>8</v>
      </c>
      <c r="D66" s="11">
        <f>'[3]TDSheet'!$G$33/1000</f>
        <v>14.322867966531904</v>
      </c>
    </row>
    <row r="67" spans="1:4" ht="15.75">
      <c r="A67" s="8"/>
      <c r="B67" s="5" t="s">
        <v>51</v>
      </c>
      <c r="C67" s="6" t="s">
        <v>8</v>
      </c>
      <c r="D67" s="11">
        <f>'[10]TDSheet'!$E$75/1000</f>
        <v>18363.30593</v>
      </c>
    </row>
    <row r="68" spans="1:4" ht="15.75">
      <c r="A68" s="8"/>
      <c r="B68" s="5" t="s">
        <v>80</v>
      </c>
      <c r="C68" s="6"/>
      <c r="D68" s="11">
        <f>'[8]TDSheet'!$E$19/1000</f>
        <v>307.38249</v>
      </c>
    </row>
    <row r="69" spans="1:4" ht="31.5">
      <c r="A69" s="7" t="s">
        <v>18</v>
      </c>
      <c r="B69" s="9" t="s">
        <v>11</v>
      </c>
      <c r="C69" s="6" t="s">
        <v>8</v>
      </c>
      <c r="D69" s="11">
        <f>D70+D71</f>
        <v>0.11610442</v>
      </c>
    </row>
    <row r="70" spans="1:4" ht="15.75">
      <c r="A70" s="8"/>
      <c r="B70" s="14" t="s">
        <v>50</v>
      </c>
      <c r="C70" s="6" t="s">
        <v>8</v>
      </c>
      <c r="D70" s="11"/>
    </row>
    <row r="71" spans="1:4" ht="15.75">
      <c r="A71" s="8"/>
      <c r="B71" s="5" t="s">
        <v>51</v>
      </c>
      <c r="C71" s="6" t="s">
        <v>8</v>
      </c>
      <c r="D71" s="11">
        <f>'[1]Лист1 (2)'!$CT$43/1000</f>
        <v>0.11610442</v>
      </c>
    </row>
    <row r="72" spans="1:4" ht="15.75">
      <c r="A72" s="8"/>
      <c r="B72" s="5" t="s">
        <v>80</v>
      </c>
      <c r="C72" s="6"/>
      <c r="D72" s="11"/>
    </row>
    <row r="73" spans="1:4" ht="63">
      <c r="A73" s="10" t="s">
        <v>19</v>
      </c>
      <c r="B73" s="9" t="s">
        <v>12</v>
      </c>
      <c r="C73" s="6" t="s">
        <v>8</v>
      </c>
      <c r="D73" s="11">
        <f>D74+D75</f>
        <v>4735.056869670176</v>
      </c>
    </row>
    <row r="74" spans="1:4" ht="15.75">
      <c r="A74" s="8"/>
      <c r="B74" s="14" t="s">
        <v>50</v>
      </c>
      <c r="C74" s="6" t="s">
        <v>8</v>
      </c>
      <c r="D74" s="11">
        <f>'[3]TDSheet'!$G$35/1000</f>
        <v>3.255854060184287</v>
      </c>
    </row>
    <row r="75" spans="1:4" ht="15.75">
      <c r="A75" s="8"/>
      <c r="B75" s="5" t="s">
        <v>51</v>
      </c>
      <c r="C75" s="6" t="s">
        <v>8</v>
      </c>
      <c r="D75" s="11">
        <f>('[1]Лист1 (2)'!$CT$40+'[1]Лист1 (2)'!$CT$43)</f>
        <v>4731.801015609992</v>
      </c>
    </row>
    <row r="76" spans="1:4" ht="15.75">
      <c r="A76" s="8"/>
      <c r="B76" s="5" t="s">
        <v>80</v>
      </c>
      <c r="C76" s="6" t="s">
        <v>8</v>
      </c>
      <c r="D76" s="11"/>
    </row>
    <row r="77" spans="1:4" ht="15.75">
      <c r="A77" s="8" t="s">
        <v>9</v>
      </c>
      <c r="B77" s="5" t="s">
        <v>81</v>
      </c>
      <c r="C77" s="6" t="s">
        <v>8</v>
      </c>
      <c r="D77" s="11">
        <f>'[1]Лист1 (2)'!$CT$76</f>
        <v>12835.2343146579</v>
      </c>
    </row>
    <row r="78" spans="1:4" ht="31.5">
      <c r="A78" s="7" t="s">
        <v>29</v>
      </c>
      <c r="B78" s="5" t="s">
        <v>14</v>
      </c>
      <c r="C78" s="6" t="s">
        <v>8</v>
      </c>
      <c r="D78" s="11">
        <f>D18-D22</f>
        <v>4113.618796190596</v>
      </c>
    </row>
    <row r="79" spans="1:4" ht="15.75">
      <c r="A79" s="8"/>
      <c r="B79" s="14" t="s">
        <v>50</v>
      </c>
      <c r="C79" s="6" t="s">
        <v>8</v>
      </c>
      <c r="D79" s="16">
        <f>D19-D23</f>
        <v>-433.22041203389836</v>
      </c>
    </row>
    <row r="80" spans="1:4" ht="15.75">
      <c r="A80" s="8"/>
      <c r="B80" s="5" t="s">
        <v>51</v>
      </c>
      <c r="C80" s="6" t="s">
        <v>8</v>
      </c>
      <c r="D80" s="11">
        <f>D20-D24</f>
        <v>5643.402761275356</v>
      </c>
    </row>
    <row r="81" spans="1:4" ht="15.75">
      <c r="A81" s="8"/>
      <c r="B81" s="5" t="s">
        <v>80</v>
      </c>
      <c r="C81" s="6"/>
      <c r="D81" s="11">
        <f>D21-D25</f>
        <v>-1096.563553050848</v>
      </c>
    </row>
    <row r="82" spans="1:4" ht="31.5">
      <c r="A82" s="7" t="s">
        <v>33</v>
      </c>
      <c r="B82" s="5" t="s">
        <v>39</v>
      </c>
      <c r="C82" s="6" t="s">
        <v>8</v>
      </c>
      <c r="D82" s="13">
        <f>'[1]Лист1 (2)'!$CT$218</f>
        <v>9084.41757958047</v>
      </c>
    </row>
    <row r="83" spans="1:4" ht="15.75">
      <c r="A83" s="8"/>
      <c r="B83" s="14" t="s">
        <v>50</v>
      </c>
      <c r="C83" s="6" t="s">
        <v>8</v>
      </c>
      <c r="D83" s="11">
        <f>$D$82/$D$78*D79</f>
        <v>-956.7136192975267</v>
      </c>
    </row>
    <row r="84" spans="1:4" ht="15.75">
      <c r="A84" s="8"/>
      <c r="B84" s="5" t="s">
        <v>51</v>
      </c>
      <c r="C84" s="6" t="s">
        <v>8</v>
      </c>
      <c r="D84" s="11">
        <f>$D$82/$D$78*D80</f>
        <v>12462.755980369031</v>
      </c>
    </row>
    <row r="85" spans="1:4" ht="15.75">
      <c r="A85" s="8"/>
      <c r="B85" s="5" t="s">
        <v>80</v>
      </c>
      <c r="C85" s="6" t="s">
        <v>8</v>
      </c>
      <c r="D85" s="11">
        <f>$D$82/$D$78*D81</f>
        <v>-2421.624781491005</v>
      </c>
    </row>
    <row r="86" spans="1:4" ht="15.75">
      <c r="A86" s="9" t="s">
        <v>34</v>
      </c>
      <c r="B86" s="5" t="s">
        <v>35</v>
      </c>
      <c r="C86" s="6" t="s">
        <v>8</v>
      </c>
      <c r="D86" s="11">
        <f>D87+D88</f>
        <v>150434.27743000005</v>
      </c>
    </row>
    <row r="87" spans="1:4" ht="15.75">
      <c r="A87" s="8"/>
      <c r="B87" s="14" t="s">
        <v>50</v>
      </c>
      <c r="C87" s="6" t="s">
        <v>8</v>
      </c>
      <c r="D87" s="11">
        <f>D93-D90</f>
        <v>564.04655</v>
      </c>
    </row>
    <row r="88" spans="1:4" ht="15.75">
      <c r="A88" s="8"/>
      <c r="B88" s="5" t="s">
        <v>51</v>
      </c>
      <c r="C88" s="6" t="s">
        <v>8</v>
      </c>
      <c r="D88" s="11">
        <f>D94-D91</f>
        <v>149870.23088000005</v>
      </c>
    </row>
    <row r="89" spans="1:4" ht="15.75">
      <c r="A89" s="9" t="s">
        <v>25</v>
      </c>
      <c r="B89" s="5" t="s">
        <v>74</v>
      </c>
      <c r="C89" s="6" t="s">
        <v>8</v>
      </c>
      <c r="D89" s="11"/>
    </row>
    <row r="90" spans="1:4" ht="15.75">
      <c r="A90" s="8"/>
      <c r="B90" s="14" t="s">
        <v>50</v>
      </c>
      <c r="C90" s="6" t="s">
        <v>8</v>
      </c>
      <c r="D90" s="21">
        <f>'[13]TDSheet'!$E$889/1000</f>
        <v>817.1605</v>
      </c>
    </row>
    <row r="91" spans="1:4" ht="15.75">
      <c r="A91" s="8"/>
      <c r="B91" s="5" t="s">
        <v>51</v>
      </c>
      <c r="C91" s="6" t="s">
        <v>8</v>
      </c>
      <c r="D91" s="21">
        <f>'[13]TDSheet'!$E$879/1000</f>
        <v>823686.80684</v>
      </c>
    </row>
    <row r="92" spans="1:4" ht="15.75">
      <c r="A92" s="9" t="s">
        <v>26</v>
      </c>
      <c r="B92" s="5" t="s">
        <v>73</v>
      </c>
      <c r="C92" s="6" t="s">
        <v>8</v>
      </c>
      <c r="D92" s="11"/>
    </row>
    <row r="93" spans="1:4" ht="15.75">
      <c r="A93" s="8"/>
      <c r="B93" s="14" t="s">
        <v>50</v>
      </c>
      <c r="C93" s="6" t="s">
        <v>8</v>
      </c>
      <c r="D93" s="21">
        <f>'[13]TDSheet'!$M$889/1000</f>
        <v>1381.20705</v>
      </c>
    </row>
    <row r="94" spans="1:4" ht="15.75">
      <c r="A94" s="8"/>
      <c r="B94" s="5" t="s">
        <v>51</v>
      </c>
      <c r="C94" s="6" t="s">
        <v>8</v>
      </c>
      <c r="D94" s="21">
        <f>'[13]TDSheet'!$M$879/1000</f>
        <v>973557.03772</v>
      </c>
    </row>
    <row r="95" spans="1:4" ht="15.75">
      <c r="A95" s="7" t="s">
        <v>36</v>
      </c>
      <c r="B95" s="18" t="s">
        <v>57</v>
      </c>
      <c r="C95" s="6"/>
      <c r="D95" s="11"/>
    </row>
    <row r="96" spans="1:4" ht="15.75">
      <c r="A96" s="8"/>
      <c r="B96" s="23" t="s">
        <v>50</v>
      </c>
      <c r="C96" s="6" t="s">
        <v>71</v>
      </c>
      <c r="D96" s="11">
        <v>0.65</v>
      </c>
    </row>
    <row r="97" spans="1:4" ht="15.75">
      <c r="A97" s="8"/>
      <c r="B97" s="18" t="s">
        <v>51</v>
      </c>
      <c r="C97" s="6" t="s">
        <v>72</v>
      </c>
      <c r="D97" s="11">
        <v>36.23</v>
      </c>
    </row>
    <row r="98" spans="1:4" ht="15.75">
      <c r="A98" s="7" t="s">
        <v>37</v>
      </c>
      <c r="B98" s="18" t="s">
        <v>20</v>
      </c>
      <c r="C98" s="6"/>
      <c r="D98" s="11"/>
    </row>
    <row r="99" spans="1:4" ht="15.75">
      <c r="A99" s="8"/>
      <c r="B99" s="23" t="s">
        <v>50</v>
      </c>
      <c r="C99" s="6" t="s">
        <v>71</v>
      </c>
      <c r="D99" s="11">
        <v>0.36</v>
      </c>
    </row>
    <row r="100" spans="1:4" ht="15.75">
      <c r="A100" s="8"/>
      <c r="B100" s="18" t="s">
        <v>51</v>
      </c>
      <c r="C100" s="6" t="s">
        <v>79</v>
      </c>
      <c r="D100" s="22">
        <v>33840</v>
      </c>
    </row>
    <row r="101" spans="1:4" ht="15.75">
      <c r="A101" s="7" t="s">
        <v>38</v>
      </c>
      <c r="B101" s="18" t="s">
        <v>64</v>
      </c>
      <c r="C101" s="6"/>
      <c r="D101" s="11"/>
    </row>
    <row r="102" spans="1:4" ht="15.75">
      <c r="A102" s="8"/>
      <c r="B102" s="14" t="s">
        <v>50</v>
      </c>
      <c r="C102" s="6" t="s">
        <v>21</v>
      </c>
      <c r="D102" s="11">
        <f>'[1]Лист1 (2)'!$CT$21/1000</f>
        <v>2.4952362516640787</v>
      </c>
    </row>
    <row r="103" spans="1:4" ht="15.75">
      <c r="A103" s="8"/>
      <c r="B103" s="5" t="s">
        <v>51</v>
      </c>
      <c r="C103" s="6" t="s">
        <v>60</v>
      </c>
      <c r="D103" s="11">
        <f>'[1]Лист1 (2)'!$CT$8</f>
        <v>104526.84064799995</v>
      </c>
    </row>
    <row r="104" spans="1:4" ht="15.75">
      <c r="A104" s="7" t="s">
        <v>42</v>
      </c>
      <c r="B104" s="5" t="s">
        <v>63</v>
      </c>
      <c r="C104" s="6" t="s">
        <v>21</v>
      </c>
      <c r="D104" s="11"/>
    </row>
    <row r="105" spans="1:4" ht="15.75">
      <c r="A105" s="8"/>
      <c r="B105" s="14" t="s">
        <v>50</v>
      </c>
      <c r="C105" s="6" t="s">
        <v>21</v>
      </c>
      <c r="D105" s="11">
        <f>('[1]Лист1 (2)'!$CT$22+'[1]Лист1 (2)'!$CT$23)/1000</f>
        <v>2.302536384851913</v>
      </c>
    </row>
    <row r="106" spans="1:4" ht="15.75">
      <c r="A106" s="8"/>
      <c r="B106" s="5" t="s">
        <v>51</v>
      </c>
      <c r="C106" s="6" t="s">
        <v>60</v>
      </c>
      <c r="D106" s="11">
        <f>'[1]Лист1 (2)'!$CT$11</f>
        <v>102128.17951525393</v>
      </c>
    </row>
    <row r="107" spans="1:4" ht="15.75">
      <c r="A107" s="7" t="s">
        <v>43</v>
      </c>
      <c r="B107" s="5" t="s">
        <v>62</v>
      </c>
      <c r="C107" s="6"/>
      <c r="D107" s="11"/>
    </row>
    <row r="108" spans="1:4" ht="15.75">
      <c r="A108" s="8"/>
      <c r="B108" s="14" t="s">
        <v>50</v>
      </c>
      <c r="C108" s="6" t="s">
        <v>21</v>
      </c>
      <c r="D108" s="11">
        <f>'[1]Лист1 (2)'!$CT$24/1000</f>
        <v>0.19269986681216597</v>
      </c>
    </row>
    <row r="109" spans="1:4" ht="15.75">
      <c r="A109" s="8"/>
      <c r="B109" s="5" t="s">
        <v>51</v>
      </c>
      <c r="C109" s="6" t="s">
        <v>60</v>
      </c>
      <c r="D109" s="11">
        <f>'[1]Лист1 (2)'!$CT$12</f>
        <v>10524.664976614293</v>
      </c>
    </row>
    <row r="110" spans="1:4" ht="15.75">
      <c r="A110" s="7" t="s">
        <v>44</v>
      </c>
      <c r="B110" s="5" t="s">
        <v>61</v>
      </c>
      <c r="C110" s="6" t="s">
        <v>21</v>
      </c>
      <c r="D110" s="11"/>
    </row>
    <row r="111" spans="1:4" ht="15.75">
      <c r="A111" s="8"/>
      <c r="B111" s="14" t="s">
        <v>75</v>
      </c>
      <c r="C111" s="6" t="s">
        <v>21</v>
      </c>
      <c r="D111" s="11">
        <f>D105-D108</f>
        <v>2.109836518039747</v>
      </c>
    </row>
    <row r="112" spans="1:4" ht="15.75">
      <c r="A112" s="8"/>
      <c r="B112" s="5" t="s">
        <v>76</v>
      </c>
      <c r="C112" s="6" t="s">
        <v>60</v>
      </c>
      <c r="D112" s="11">
        <f>D106-D109</f>
        <v>91603.51453863963</v>
      </c>
    </row>
    <row r="113" spans="1:4" s="64" customFormat="1" ht="15.75">
      <c r="A113" s="20" t="s">
        <v>45</v>
      </c>
      <c r="B113" s="18" t="s">
        <v>77</v>
      </c>
      <c r="C113" s="19" t="s">
        <v>22</v>
      </c>
      <c r="D113" s="21">
        <v>1</v>
      </c>
    </row>
    <row r="114" spans="1:4" ht="15.75">
      <c r="A114" s="15" t="s">
        <v>46</v>
      </c>
      <c r="B114" s="14" t="s">
        <v>70</v>
      </c>
      <c r="C114" s="6" t="s">
        <v>22</v>
      </c>
      <c r="D114" s="11">
        <v>101</v>
      </c>
    </row>
    <row r="115" spans="1:4" ht="31.5">
      <c r="A115" s="7" t="s">
        <v>47</v>
      </c>
      <c r="B115" s="5" t="s">
        <v>23</v>
      </c>
      <c r="C115" s="6" t="s">
        <v>24</v>
      </c>
      <c r="D115" s="28">
        <f>'[11]2013'!$BV$334</f>
        <v>165.82402713773683</v>
      </c>
    </row>
    <row r="116" spans="1:4" ht="15.75">
      <c r="A116" s="8"/>
      <c r="B116" s="14" t="s">
        <v>50</v>
      </c>
      <c r="C116" s="6" t="s">
        <v>24</v>
      </c>
      <c r="D116" s="28">
        <v>5</v>
      </c>
    </row>
    <row r="117" spans="1:4" ht="15.75">
      <c r="A117" s="8"/>
      <c r="B117" s="5" t="s">
        <v>51</v>
      </c>
      <c r="C117" s="6" t="s">
        <v>24</v>
      </c>
      <c r="D117" s="28">
        <f>D115-D116</f>
        <v>160.82402713773683</v>
      </c>
    </row>
    <row r="118" spans="1:4" ht="31.5">
      <c r="A118" s="7" t="s">
        <v>48</v>
      </c>
      <c r="B118" s="5" t="s">
        <v>66</v>
      </c>
      <c r="C118" s="6"/>
      <c r="D118" s="11"/>
    </row>
    <row r="119" spans="1:4" ht="15.75">
      <c r="A119" s="8"/>
      <c r="B119" s="14" t="s">
        <v>50</v>
      </c>
      <c r="C119" s="6" t="s">
        <v>82</v>
      </c>
      <c r="D119" s="11">
        <f>'[12]От'!$AE$25</f>
        <v>0.157978084727558</v>
      </c>
    </row>
    <row r="120" spans="1:4" ht="31.5">
      <c r="A120" s="8"/>
      <c r="B120" s="5" t="s">
        <v>51</v>
      </c>
      <c r="C120" s="19" t="s">
        <v>78</v>
      </c>
      <c r="D120" s="11">
        <f>'[12]Тэ'!$X$7</f>
        <v>0.6733395154063314</v>
      </c>
    </row>
    <row r="121" ht="15.75">
      <c r="A121" s="1"/>
    </row>
  </sheetData>
  <sheetProtection/>
  <mergeCells count="14">
    <mergeCell ref="A15:B15"/>
    <mergeCell ref="A13:B13"/>
    <mergeCell ref="C13:D13"/>
    <mergeCell ref="C15:D15"/>
    <mergeCell ref="A6:D6"/>
    <mergeCell ref="A7:D7"/>
    <mergeCell ref="A8:D8"/>
    <mergeCell ref="A9:D9"/>
    <mergeCell ref="C11:D11"/>
    <mergeCell ref="C14:D14"/>
    <mergeCell ref="C12:D12"/>
    <mergeCell ref="A11:B11"/>
    <mergeCell ref="A12:B12"/>
    <mergeCell ref="A14:B14"/>
  </mergeCells>
  <printOptions/>
  <pageMargins left="1.1811023622047245" right="0" top="0" bottom="0" header="0.5118110236220472" footer="0.33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.625" style="65" customWidth="1"/>
    <col min="2" max="2" width="50.375" style="65" customWidth="1"/>
    <col min="3" max="4" width="12.75390625" style="65" customWidth="1"/>
    <col min="5" max="16384" width="9.125" style="65" customWidth="1"/>
  </cols>
  <sheetData>
    <row r="1" spans="3:4" ht="15.75">
      <c r="C1" s="4"/>
      <c r="D1" s="29" t="s">
        <v>163</v>
      </c>
    </row>
    <row r="2" spans="3:4" ht="15.75">
      <c r="C2" s="4"/>
      <c r="D2" s="29" t="s">
        <v>90</v>
      </c>
    </row>
    <row r="3" spans="3:4" ht="15.75">
      <c r="C3" s="124" t="s">
        <v>92</v>
      </c>
      <c r="D3" s="124"/>
    </row>
    <row r="4" spans="3:4" ht="15.75">
      <c r="C4" s="66"/>
      <c r="D4" s="66"/>
    </row>
    <row r="6" spans="1:12" ht="34.5" customHeight="1">
      <c r="A6" s="125" t="s">
        <v>104</v>
      </c>
      <c r="B6" s="125"/>
      <c r="C6" s="125"/>
      <c r="D6" s="125"/>
      <c r="E6" s="30"/>
      <c r="F6" s="30"/>
      <c r="G6" s="30"/>
      <c r="H6" s="30"/>
      <c r="I6" s="30"/>
      <c r="J6" s="30"/>
      <c r="K6" s="30"/>
      <c r="L6" s="30"/>
    </row>
    <row r="7" spans="1:12" ht="15.75">
      <c r="A7" s="67"/>
      <c r="B7" s="67"/>
      <c r="C7" s="67"/>
      <c r="D7" s="67"/>
      <c r="E7" s="30"/>
      <c r="F7" s="30"/>
      <c r="G7" s="30"/>
      <c r="H7" s="30"/>
      <c r="I7" s="30"/>
      <c r="J7" s="30"/>
      <c r="K7" s="30"/>
      <c r="L7" s="30"/>
    </row>
    <row r="8" spans="1:12" ht="36" customHeight="1">
      <c r="A8" s="107" t="s">
        <v>1</v>
      </c>
      <c r="B8" s="107"/>
      <c r="C8" s="109" t="s">
        <v>83</v>
      </c>
      <c r="D8" s="109"/>
      <c r="E8" s="30"/>
      <c r="F8" s="30"/>
      <c r="G8" s="30"/>
      <c r="H8" s="30"/>
      <c r="I8" s="30"/>
      <c r="J8" s="30"/>
      <c r="K8" s="30"/>
      <c r="L8" s="30"/>
    </row>
    <row r="9" spans="1:12" ht="15.75">
      <c r="A9" s="107" t="s">
        <v>171</v>
      </c>
      <c r="B9" s="107"/>
      <c r="C9" s="109">
        <v>8300010188</v>
      </c>
      <c r="D9" s="109"/>
      <c r="E9" s="30"/>
      <c r="F9" s="30"/>
      <c r="G9" s="30"/>
      <c r="H9" s="30"/>
      <c r="I9" s="30"/>
      <c r="J9" s="30"/>
      <c r="K9" s="30"/>
      <c r="L9" s="30"/>
    </row>
    <row r="10" spans="1:12" ht="15.75">
      <c r="A10" s="107" t="s">
        <v>172</v>
      </c>
      <c r="B10" s="107"/>
      <c r="C10" s="109">
        <v>298301002</v>
      </c>
      <c r="D10" s="109"/>
      <c r="E10" s="30"/>
      <c r="F10" s="30"/>
      <c r="G10" s="30"/>
      <c r="H10" s="30"/>
      <c r="I10" s="30"/>
      <c r="J10" s="30"/>
      <c r="K10" s="30"/>
      <c r="L10" s="30"/>
    </row>
    <row r="11" spans="1:12" ht="36" customHeight="1">
      <c r="A11" s="107" t="s">
        <v>162</v>
      </c>
      <c r="B11" s="107"/>
      <c r="C11" s="109" t="s">
        <v>65</v>
      </c>
      <c r="D11" s="109"/>
      <c r="E11" s="30"/>
      <c r="F11" s="30"/>
      <c r="G11" s="30"/>
      <c r="H11" s="30"/>
      <c r="I11" s="30"/>
      <c r="J11" s="30"/>
      <c r="K11" s="30"/>
      <c r="L11" s="30"/>
    </row>
    <row r="12" spans="1:12" ht="15.75">
      <c r="A12" s="107" t="s">
        <v>91</v>
      </c>
      <c r="B12" s="107"/>
      <c r="C12" s="109" t="s">
        <v>236</v>
      </c>
      <c r="D12" s="109"/>
      <c r="E12" s="30"/>
      <c r="F12" s="30"/>
      <c r="G12" s="30"/>
      <c r="H12" s="30"/>
      <c r="I12" s="30"/>
      <c r="J12" s="30"/>
      <c r="K12" s="30"/>
      <c r="L12" s="30"/>
    </row>
    <row r="13" spans="2:12" s="68" customFormat="1" ht="15.75">
      <c r="B13" s="31"/>
      <c r="C13" s="31"/>
      <c r="D13" s="31"/>
      <c r="E13" s="30"/>
      <c r="F13" s="30"/>
      <c r="G13" s="30"/>
      <c r="H13" s="30"/>
      <c r="I13" s="30"/>
      <c r="J13" s="30"/>
      <c r="K13" s="30"/>
      <c r="L13" s="30"/>
    </row>
    <row r="14" spans="1:12" ht="33.75" customHeight="1">
      <c r="A14" s="6" t="s">
        <v>2</v>
      </c>
      <c r="B14" s="6" t="s">
        <v>3</v>
      </c>
      <c r="C14" s="6" t="s">
        <v>4</v>
      </c>
      <c r="D14" s="6" t="s">
        <v>5</v>
      </c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7" t="s">
        <v>27</v>
      </c>
      <c r="B15" s="5" t="s">
        <v>94</v>
      </c>
      <c r="C15" s="6" t="s">
        <v>86</v>
      </c>
      <c r="D15" s="6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31.5">
      <c r="A16" s="7" t="s">
        <v>28</v>
      </c>
      <c r="B16" s="5" t="s">
        <v>95</v>
      </c>
      <c r="C16" s="6" t="s">
        <v>86</v>
      </c>
      <c r="D16" s="6">
        <v>0</v>
      </c>
      <c r="E16" s="33"/>
      <c r="F16" s="33"/>
      <c r="G16" s="33"/>
      <c r="H16" s="33"/>
      <c r="I16" s="33"/>
      <c r="J16" s="33"/>
      <c r="K16" s="33"/>
      <c r="L16" s="33"/>
    </row>
    <row r="17" spans="1:12" ht="43.5" customHeight="1">
      <c r="A17" s="7" t="s">
        <v>29</v>
      </c>
      <c r="B17" s="5" t="s">
        <v>96</v>
      </c>
      <c r="C17" s="6" t="s">
        <v>84</v>
      </c>
      <c r="D17" s="6">
        <v>0</v>
      </c>
      <c r="E17" s="33"/>
      <c r="F17" s="33"/>
      <c r="G17" s="33"/>
      <c r="H17" s="33"/>
      <c r="I17" s="33"/>
      <c r="J17" s="33"/>
      <c r="K17" s="33"/>
      <c r="L17" s="33"/>
    </row>
    <row r="18" spans="1:12" ht="45.75" customHeight="1">
      <c r="A18" s="7" t="s">
        <v>33</v>
      </c>
      <c r="B18" s="5" t="s">
        <v>98</v>
      </c>
      <c r="C18" s="6" t="s">
        <v>87</v>
      </c>
      <c r="D18" s="6" t="s">
        <v>85</v>
      </c>
      <c r="E18" s="33"/>
      <c r="F18" s="33"/>
      <c r="G18" s="33"/>
      <c r="H18" s="33"/>
      <c r="I18" s="33"/>
      <c r="J18" s="33"/>
      <c r="K18" s="33"/>
      <c r="L18" s="33"/>
    </row>
    <row r="19" spans="1:12" ht="47.25">
      <c r="A19" s="9" t="s">
        <v>34</v>
      </c>
      <c r="B19" s="5" t="s">
        <v>99</v>
      </c>
      <c r="C19" s="6" t="s">
        <v>100</v>
      </c>
      <c r="D19" s="6">
        <v>0</v>
      </c>
      <c r="E19" s="33"/>
      <c r="F19" s="33"/>
      <c r="G19" s="33"/>
      <c r="H19" s="33"/>
      <c r="I19" s="33"/>
      <c r="J19" s="33"/>
      <c r="K19" s="33"/>
      <c r="L19" s="33"/>
    </row>
  </sheetData>
  <sheetProtection/>
  <mergeCells count="12">
    <mergeCell ref="A12:B12"/>
    <mergeCell ref="A10:B10"/>
    <mergeCell ref="C10:D10"/>
    <mergeCell ref="A6:D6"/>
    <mergeCell ref="C8:D8"/>
    <mergeCell ref="C12:D12"/>
    <mergeCell ref="C3:D3"/>
    <mergeCell ref="C9:D9"/>
    <mergeCell ref="C11:D11"/>
    <mergeCell ref="A8:B8"/>
    <mergeCell ref="A9:B9"/>
    <mergeCell ref="A11:B1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59.875" style="0" customWidth="1"/>
    <col min="2" max="2" width="26.00390625" style="0" customWidth="1"/>
    <col min="3" max="4" width="16.00390625" style="0" customWidth="1"/>
    <col min="5" max="5" width="19.375" style="0" customWidth="1"/>
  </cols>
  <sheetData>
    <row r="1" ht="15.75">
      <c r="B1" s="29" t="s">
        <v>203</v>
      </c>
    </row>
    <row r="2" ht="15.75">
      <c r="B2" s="29" t="s">
        <v>90</v>
      </c>
    </row>
    <row r="3" spans="2:3" ht="15.75">
      <c r="B3" s="29" t="s">
        <v>92</v>
      </c>
      <c r="C3" s="33"/>
    </row>
    <row r="4" spans="2:3" ht="15.75">
      <c r="B4" s="29"/>
      <c r="C4" s="33"/>
    </row>
    <row r="6" spans="1:2" ht="16.5">
      <c r="A6" s="77" t="s">
        <v>169</v>
      </c>
      <c r="B6" s="60"/>
    </row>
    <row r="7" spans="1:2" ht="16.5">
      <c r="A7" s="77" t="s">
        <v>170</v>
      </c>
      <c r="B7" s="60"/>
    </row>
    <row r="8" ht="17.25" thickBot="1">
      <c r="A8" s="70"/>
    </row>
    <row r="9" spans="1:2" ht="48" thickBot="1">
      <c r="A9" s="49" t="s">
        <v>1</v>
      </c>
      <c r="B9" s="58" t="s">
        <v>83</v>
      </c>
    </row>
    <row r="10" spans="1:2" ht="16.5" thickBot="1">
      <c r="A10" s="50" t="s">
        <v>171</v>
      </c>
      <c r="B10" s="45">
        <v>8300010188</v>
      </c>
    </row>
    <row r="11" spans="1:2" ht="16.5" thickBot="1">
      <c r="A11" s="50" t="s">
        <v>172</v>
      </c>
      <c r="B11" s="45">
        <v>298301001</v>
      </c>
    </row>
    <row r="12" spans="1:2" ht="32.25" thickBot="1">
      <c r="A12" s="50" t="s">
        <v>162</v>
      </c>
      <c r="B12" s="45" t="s">
        <v>65</v>
      </c>
    </row>
    <row r="13" spans="1:2" ht="16.5" thickBot="1">
      <c r="A13" s="50" t="s">
        <v>91</v>
      </c>
      <c r="B13" s="45" t="s">
        <v>195</v>
      </c>
    </row>
    <row r="14" ht="16.5" thickBot="1">
      <c r="A14" s="71"/>
    </row>
    <row r="15" spans="1:2" ht="126.75" thickBot="1">
      <c r="A15" s="72" t="s">
        <v>173</v>
      </c>
      <c r="B15" s="73" t="s">
        <v>196</v>
      </c>
    </row>
    <row r="16" spans="1:2" ht="16.5" thickBot="1">
      <c r="A16" s="46" t="s">
        <v>174</v>
      </c>
      <c r="B16" s="74"/>
    </row>
    <row r="17" spans="1:2" ht="95.25" thickBot="1">
      <c r="A17" s="46" t="s">
        <v>175</v>
      </c>
      <c r="B17" s="74"/>
    </row>
    <row r="18" spans="1:2" ht="16.5" thickBot="1">
      <c r="A18" s="46" t="s">
        <v>176</v>
      </c>
      <c r="B18" s="74"/>
    </row>
    <row r="19" spans="1:2" ht="16.5" thickBot="1">
      <c r="A19" s="46" t="s">
        <v>177</v>
      </c>
      <c r="B19" s="74"/>
    </row>
    <row r="20" ht="16.5">
      <c r="A20" s="70"/>
    </row>
    <row r="21" ht="16.5">
      <c r="A21" s="70"/>
    </row>
    <row r="22" ht="16.5">
      <c r="A22" s="70"/>
    </row>
    <row r="23" ht="16.5">
      <c r="A23" s="70"/>
    </row>
    <row r="24" ht="16.5">
      <c r="A24" s="7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25390625" style="4" customWidth="1"/>
    <col min="2" max="2" width="56.25390625" style="4" customWidth="1"/>
    <col min="3" max="4" width="12.75390625" style="4" customWidth="1"/>
    <col min="5" max="16384" width="9.125" style="4" customWidth="1"/>
  </cols>
  <sheetData>
    <row r="1" ht="15.75">
      <c r="D1" s="29" t="s">
        <v>168</v>
      </c>
    </row>
    <row r="2" ht="15.75">
      <c r="D2" s="29" t="s">
        <v>90</v>
      </c>
    </row>
    <row r="3" spans="2:4" ht="15.75">
      <c r="B3" s="4" t="s">
        <v>93</v>
      </c>
      <c r="C3" s="124" t="s">
        <v>92</v>
      </c>
      <c r="D3" s="124"/>
    </row>
    <row r="6" spans="1:4" s="69" customFormat="1" ht="79.5" customHeight="1">
      <c r="A6" s="128" t="s">
        <v>97</v>
      </c>
      <c r="B6" s="128"/>
      <c r="C6" s="128"/>
      <c r="D6" s="128"/>
    </row>
    <row r="7" spans="1:4" s="69" customFormat="1" ht="15.75">
      <c r="A7" s="34"/>
      <c r="C7" s="34"/>
      <c r="D7" s="34"/>
    </row>
    <row r="8" spans="1:12" s="65" customFormat="1" ht="34.5" customHeight="1">
      <c r="A8" s="127" t="s">
        <v>1</v>
      </c>
      <c r="B8" s="127"/>
      <c r="C8" s="126" t="s">
        <v>83</v>
      </c>
      <c r="D8" s="126"/>
      <c r="E8" s="30"/>
      <c r="F8" s="30"/>
      <c r="G8" s="30"/>
      <c r="H8" s="30"/>
      <c r="I8" s="30"/>
      <c r="J8" s="30"/>
      <c r="K8" s="30"/>
      <c r="L8" s="30"/>
    </row>
    <row r="9" spans="1:12" s="65" customFormat="1" ht="15.75" customHeight="1">
      <c r="A9" s="127" t="s">
        <v>171</v>
      </c>
      <c r="B9" s="127"/>
      <c r="C9" s="126">
        <v>8300010188</v>
      </c>
      <c r="D9" s="126"/>
      <c r="E9" s="30"/>
      <c r="F9" s="30"/>
      <c r="G9" s="30"/>
      <c r="H9" s="30"/>
      <c r="I9" s="30"/>
      <c r="J9" s="30"/>
      <c r="K9" s="30"/>
      <c r="L9" s="30"/>
    </row>
    <row r="10" spans="1:12" s="65" customFormat="1" ht="15.75" customHeight="1">
      <c r="A10" s="127" t="s">
        <v>172</v>
      </c>
      <c r="B10" s="127"/>
      <c r="C10" s="126">
        <v>298301002</v>
      </c>
      <c r="D10" s="126"/>
      <c r="E10" s="30"/>
      <c r="F10" s="30"/>
      <c r="G10" s="30"/>
      <c r="H10" s="30"/>
      <c r="I10" s="30"/>
      <c r="J10" s="30"/>
      <c r="K10" s="30"/>
      <c r="L10" s="30"/>
    </row>
    <row r="11" spans="1:12" s="65" customFormat="1" ht="34.5" customHeight="1">
      <c r="A11" s="127" t="s">
        <v>162</v>
      </c>
      <c r="B11" s="127"/>
      <c r="C11" s="126" t="s">
        <v>65</v>
      </c>
      <c r="D11" s="126"/>
      <c r="E11" s="30"/>
      <c r="F11" s="30"/>
      <c r="G11" s="30"/>
      <c r="H11" s="30"/>
      <c r="I11" s="30"/>
      <c r="J11" s="30"/>
      <c r="K11" s="30"/>
      <c r="L11" s="30"/>
    </row>
    <row r="12" spans="1:12" s="65" customFormat="1" ht="15.75">
      <c r="A12" s="127" t="s">
        <v>91</v>
      </c>
      <c r="B12" s="127"/>
      <c r="C12" s="126" t="s">
        <v>197</v>
      </c>
      <c r="D12" s="126"/>
      <c r="E12" s="30"/>
      <c r="F12" s="30"/>
      <c r="G12" s="30"/>
      <c r="H12" s="30"/>
      <c r="I12" s="30"/>
      <c r="J12" s="30"/>
      <c r="K12" s="30"/>
      <c r="L12" s="30"/>
    </row>
    <row r="13" spans="1:4" s="69" customFormat="1" ht="15.75">
      <c r="A13" s="34"/>
      <c r="C13" s="34"/>
      <c r="D13" s="34"/>
    </row>
    <row r="14" spans="1:4" s="69" customFormat="1" ht="32.25" customHeight="1">
      <c r="A14" s="5" t="s">
        <v>2</v>
      </c>
      <c r="B14" s="6" t="s">
        <v>3</v>
      </c>
      <c r="C14" s="6" t="s">
        <v>4</v>
      </c>
      <c r="D14" s="6" t="s">
        <v>5</v>
      </c>
    </row>
    <row r="15" spans="1:4" s="69" customFormat="1" ht="47.25">
      <c r="A15" s="7" t="s">
        <v>27</v>
      </c>
      <c r="B15" s="5" t="s">
        <v>101</v>
      </c>
      <c r="C15" s="6" t="s">
        <v>22</v>
      </c>
      <c r="D15" s="6">
        <v>0</v>
      </c>
    </row>
    <row r="16" spans="1:4" s="69" customFormat="1" ht="47.25">
      <c r="A16" s="7" t="s">
        <v>28</v>
      </c>
      <c r="B16" s="5" t="s">
        <v>102</v>
      </c>
      <c r="C16" s="6" t="s">
        <v>22</v>
      </c>
      <c r="D16" s="6">
        <v>0</v>
      </c>
    </row>
    <row r="17" spans="1:4" s="69" customFormat="1" ht="85.5" customHeight="1">
      <c r="A17" s="7" t="s">
        <v>29</v>
      </c>
      <c r="B17" s="5" t="s">
        <v>198</v>
      </c>
      <c r="C17" s="6" t="s">
        <v>22</v>
      </c>
      <c r="D17" s="6">
        <v>0</v>
      </c>
    </row>
    <row r="18" spans="1:4" s="69" customFormat="1" ht="37.5" customHeight="1">
      <c r="A18" s="7" t="s">
        <v>33</v>
      </c>
      <c r="B18" s="7" t="s">
        <v>103</v>
      </c>
      <c r="C18" s="6" t="s">
        <v>84</v>
      </c>
      <c r="D18" s="6" t="s">
        <v>85</v>
      </c>
    </row>
    <row r="19" ht="15.75">
      <c r="A19" s="1"/>
    </row>
    <row r="21" ht="15.75">
      <c r="B21" s="4" t="s">
        <v>241</v>
      </c>
    </row>
    <row r="22" spans="2:4" ht="15.75">
      <c r="B22" s="4" t="s">
        <v>240</v>
      </c>
      <c r="D22" s="99" t="s">
        <v>242</v>
      </c>
    </row>
  </sheetData>
  <sheetProtection/>
  <mergeCells count="12">
    <mergeCell ref="A12:B12"/>
    <mergeCell ref="A6:D6"/>
    <mergeCell ref="C8:D8"/>
    <mergeCell ref="C12:D12"/>
    <mergeCell ref="C3:D3"/>
    <mergeCell ref="C9:D9"/>
    <mergeCell ref="C11:D11"/>
    <mergeCell ref="C10:D10"/>
    <mergeCell ref="A8:B8"/>
    <mergeCell ref="A9:B9"/>
    <mergeCell ref="A10:B10"/>
    <mergeCell ref="A11:B11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8.875" style="0" customWidth="1"/>
    <col min="2" max="2" width="36.25390625" style="0" customWidth="1"/>
  </cols>
  <sheetData>
    <row r="1" ht="15.75">
      <c r="B1" s="29" t="s">
        <v>205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199</v>
      </c>
      <c r="B6" s="60"/>
    </row>
    <row r="7" spans="1:2" ht="16.5">
      <c r="A7" s="77" t="s">
        <v>200</v>
      </c>
      <c r="B7" s="60"/>
    </row>
    <row r="8" spans="1:2" ht="16.5">
      <c r="A8" s="77" t="s">
        <v>201</v>
      </c>
      <c r="B8" s="60"/>
    </row>
    <row r="9" ht="17.25" thickBot="1">
      <c r="A9" s="75"/>
    </row>
    <row r="10" spans="1:2" s="85" customFormat="1" ht="32.25" thickBot="1">
      <c r="A10" s="83" t="s">
        <v>1</v>
      </c>
      <c r="B10" s="84" t="s">
        <v>83</v>
      </c>
    </row>
    <row r="11" spans="1:2" s="85" customFormat="1" ht="16.5" thickBot="1">
      <c r="A11" s="86" t="s">
        <v>171</v>
      </c>
      <c r="B11" s="87">
        <v>8300010188</v>
      </c>
    </row>
    <row r="12" spans="1:2" s="85" customFormat="1" ht="16.5" thickBot="1">
      <c r="A12" s="86" t="s">
        <v>172</v>
      </c>
      <c r="B12" s="87">
        <v>298301001</v>
      </c>
    </row>
    <row r="13" spans="1:2" s="85" customFormat="1" ht="32.25" thickBot="1">
      <c r="A13" s="86" t="s">
        <v>162</v>
      </c>
      <c r="B13" s="87" t="s">
        <v>65</v>
      </c>
    </row>
    <row r="14" spans="1:2" s="85" customFormat="1" ht="16.5" thickBot="1">
      <c r="A14" s="86" t="s">
        <v>91</v>
      </c>
      <c r="B14" s="87" t="s">
        <v>244</v>
      </c>
    </row>
    <row r="15" ht="16.5" thickBot="1">
      <c r="A15" s="4"/>
    </row>
    <row r="16" spans="1:2" ht="79.5" thickBot="1">
      <c r="A16" s="72" t="s">
        <v>202</v>
      </c>
      <c r="B16" s="73" t="s">
        <v>204</v>
      </c>
    </row>
    <row r="17" ht="16.5">
      <c r="A17" s="76"/>
    </row>
    <row r="19" spans="1:2" ht="15.75">
      <c r="A19" s="4" t="s">
        <v>241</v>
      </c>
      <c r="B19" s="4"/>
    </row>
    <row r="20" spans="1:2" ht="15.75">
      <c r="A20" s="4" t="s">
        <v>240</v>
      </c>
      <c r="B20" s="99" t="s">
        <v>242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I16" sqref="I16"/>
    </sheetView>
  </sheetViews>
  <sheetFormatPr defaultColWidth="9.00390625" defaultRowHeight="12.75"/>
  <cols>
    <col min="1" max="1" width="48.00390625" style="0" customWidth="1"/>
    <col min="2" max="2" width="35.00390625" style="0" customWidth="1"/>
  </cols>
  <sheetData>
    <row r="1" ht="15.75">
      <c r="B1" s="29" t="s">
        <v>214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206</v>
      </c>
      <c r="B6" s="60"/>
    </row>
    <row r="7" spans="1:2" ht="16.5">
      <c r="A7" s="77" t="s">
        <v>207</v>
      </c>
      <c r="B7" s="60"/>
    </row>
    <row r="8" spans="1:2" ht="16.5">
      <c r="A8" s="77" t="s">
        <v>208</v>
      </c>
      <c r="B8" s="60"/>
    </row>
    <row r="9" spans="1:2" ht="16.5">
      <c r="A9" s="77" t="s">
        <v>209</v>
      </c>
      <c r="B9" s="60"/>
    </row>
    <row r="10" ht="17.25" thickBot="1">
      <c r="A10" s="76"/>
    </row>
    <row r="11" spans="1:2" s="91" customFormat="1" ht="32.25" thickBot="1">
      <c r="A11" s="89" t="s">
        <v>1</v>
      </c>
      <c r="B11" s="90" t="s">
        <v>83</v>
      </c>
    </row>
    <row r="12" spans="1:2" s="91" customFormat="1" ht="16.5" thickBot="1">
      <c r="A12" s="57" t="s">
        <v>171</v>
      </c>
      <c r="B12" s="88">
        <v>8300010188</v>
      </c>
    </row>
    <row r="13" spans="1:2" s="91" customFormat="1" ht="16.5" thickBot="1">
      <c r="A13" s="57" t="s">
        <v>172</v>
      </c>
      <c r="B13" s="88">
        <v>298301001</v>
      </c>
    </row>
    <row r="14" spans="1:2" s="91" customFormat="1" ht="32.25" thickBot="1">
      <c r="A14" s="57" t="s">
        <v>162</v>
      </c>
      <c r="B14" s="88" t="s">
        <v>65</v>
      </c>
    </row>
    <row r="15" ht="16.5" thickBot="1">
      <c r="A15" s="4"/>
    </row>
    <row r="16" spans="1:2" ht="48" thickBot="1">
      <c r="A16" s="72" t="s">
        <v>210</v>
      </c>
      <c r="B16" s="129" t="s">
        <v>243</v>
      </c>
    </row>
    <row r="17" spans="1:2" ht="63.75" thickBot="1">
      <c r="A17" s="46" t="s">
        <v>211</v>
      </c>
      <c r="B17" s="130"/>
    </row>
    <row r="18" spans="1:2" ht="126.75" thickBot="1">
      <c r="A18" s="46" t="s">
        <v>212</v>
      </c>
      <c r="B18" s="130"/>
    </row>
    <row r="19" spans="1:2" ht="63.75" thickBot="1">
      <c r="A19" s="46" t="s">
        <v>213</v>
      </c>
      <c r="B19" s="131"/>
    </row>
    <row r="22" spans="1:2" ht="15.75">
      <c r="A22" s="4" t="s">
        <v>241</v>
      </c>
      <c r="B22" s="4"/>
    </row>
    <row r="23" spans="1:2" ht="15.75">
      <c r="A23" s="4" t="s">
        <v>240</v>
      </c>
      <c r="B23" s="99" t="s">
        <v>242</v>
      </c>
    </row>
  </sheetData>
  <sheetProtection/>
  <mergeCells count="1">
    <mergeCell ref="B16:B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Дошакова Елена Николаевна</cp:lastModifiedBy>
  <cp:lastPrinted>2017-05-15T09:28:41Z</cp:lastPrinted>
  <dcterms:created xsi:type="dcterms:W3CDTF">2010-03-12T06:02:23Z</dcterms:created>
  <dcterms:modified xsi:type="dcterms:W3CDTF">2017-05-15T10:41:23Z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