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#Обмен\ГОСКОНТРОЛЬ\отчеты и доклады\2017\на сайт\"/>
    </mc:Choice>
  </mc:AlternateContent>
  <bookViews>
    <workbookView xWindow="0" yWindow="0" windowWidth="28800" windowHeight="12435"/>
  </bookViews>
  <sheets>
    <sheet name="2017" sheetId="1" r:id="rId1"/>
    <sheet name="постановления 2017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2" i="2" l="1"/>
  <c r="E28" i="2"/>
  <c r="N24" i="2"/>
  <c r="M24" i="2"/>
  <c r="J24" i="2"/>
  <c r="N23" i="2"/>
  <c r="N21" i="2"/>
  <c r="N25" i="2" s="1"/>
  <c r="E30" i="2" s="1"/>
  <c r="M21" i="2"/>
  <c r="J21" i="2"/>
  <c r="N19" i="2"/>
  <c r="J19" i="2"/>
  <c r="J25" i="2" s="1"/>
  <c r="E27" i="2" s="1"/>
  <c r="M12" i="2"/>
  <c r="M10" i="2"/>
  <c r="M9" i="2"/>
  <c r="M19" i="2" s="1"/>
  <c r="M25" i="2" s="1"/>
  <c r="E29" i="2" s="1"/>
  <c r="M8" i="2"/>
  <c r="M7" i="2"/>
  <c r="M6" i="2"/>
  <c r="G21" i="1" l="1"/>
  <c r="I18" i="1"/>
  <c r="I17" i="1"/>
  <c r="I16" i="1"/>
  <c r="Q14" i="1"/>
  <c r="P14" i="1"/>
  <c r="P22" i="1" s="1"/>
  <c r="I14" i="1"/>
  <c r="G14" i="1"/>
  <c r="P11" i="1"/>
  <c r="G11" i="1"/>
  <c r="G12" i="1" s="1"/>
  <c r="G15" i="1" s="1"/>
  <c r="I10" i="1"/>
  <c r="Q9" i="1"/>
  <c r="Q11" i="1" s="1"/>
  <c r="I9" i="1"/>
  <c r="I7" i="1"/>
  <c r="Q6" i="1"/>
  <c r="P6" i="1"/>
  <c r="G6" i="1"/>
  <c r="I5" i="1"/>
  <c r="I6" i="1" s="1"/>
  <c r="G22" i="1" l="1"/>
  <c r="G23" i="1" s="1"/>
  <c r="I11" i="1"/>
  <c r="I12" i="1" s="1"/>
  <c r="P12" i="1"/>
  <c r="P15" i="1" s="1"/>
  <c r="I21" i="1"/>
  <c r="I22" i="1" s="1"/>
  <c r="I15" i="1"/>
  <c r="Q12" i="1"/>
  <c r="Q15" i="1" s="1"/>
  <c r="I23" i="1"/>
  <c r="P23" i="1" l="1"/>
</calcChain>
</file>

<file path=xl/sharedStrings.xml><?xml version="1.0" encoding="utf-8"?>
<sst xmlns="http://schemas.openxmlformats.org/spreadsheetml/2006/main" count="251" uniqueCount="157">
  <si>
    <t>Управление по государственному регулированию цен (тарифов) НАО</t>
  </si>
  <si>
    <t>Свод по результатам проведенных проверок за 2017 год</t>
  </si>
  <si>
    <t>№ п/п</t>
  </si>
  <si>
    <t>Наименование юридического лица</t>
  </si>
  <si>
    <t>Реестр субъектов естественных монополий (малое предприятие, микропредприятие)</t>
  </si>
  <si>
    <t>Распоряжение</t>
  </si>
  <si>
    <t>срок проверки</t>
  </si>
  <si>
    <t>количество дней проверки</t>
  </si>
  <si>
    <t>Должностные лица</t>
  </si>
  <si>
    <t>итого кол-во раб дней</t>
  </si>
  <si>
    <t>проверяемый период</t>
  </si>
  <si>
    <t>плановая/
внеплановая</t>
  </si>
  <si>
    <t>Форма проведения проверки (документарная, выездная, документарная и выездная)</t>
  </si>
  <si>
    <t>Цель проведения проверки</t>
  </si>
  <si>
    <r>
      <t xml:space="preserve">результат проверки                        </t>
    </r>
    <r>
      <rPr>
        <sz val="11"/>
        <color theme="1"/>
        <rFont val="Times New Roman"/>
        <family val="1"/>
        <charset val="204"/>
      </rPr>
      <t xml:space="preserve"> (без нарушений/с нарушениями)</t>
    </r>
  </si>
  <si>
    <t>Администратиное дело</t>
  </si>
  <si>
    <t>штрафы</t>
  </si>
  <si>
    <t>корректировка НВВ, руб</t>
  </si>
  <si>
    <t>Наименование отрасли</t>
  </si>
  <si>
    <t>номер</t>
  </si>
  <si>
    <t>дата</t>
  </si>
  <si>
    <t>ГОСУДАРСТВЕННОЕ УНИТАРНОЕ ПРЕДПРИЯТИЕ АРХАНГЕЛЬСКОЙ ОБЛАСТИ "ФАРМАЦИЯ"</t>
  </si>
  <si>
    <t>-</t>
  </si>
  <si>
    <t>март</t>
  </si>
  <si>
    <t>Неверова С.Г.
Дошакова Е.Н.</t>
  </si>
  <si>
    <t>плановая</t>
  </si>
  <si>
    <t>ДВ</t>
  </si>
  <si>
    <t>Контроль применения установленных предельных надбавок к ценам на лекарственные препараты, включенные в перечень жизненно необходимых и важнейших лекарственных препаратов</t>
  </si>
  <si>
    <t>нарушений не выявлено</t>
  </si>
  <si>
    <t>Прочее</t>
  </si>
  <si>
    <t>Итого за 1 квартал 2017 года</t>
  </si>
  <si>
    <t>1/0</t>
  </si>
  <si>
    <t>ГОСУДАРСТВЕННОЕ УНИТАРНОЕ ПРЕДПРИЯТИЕ НЕНЕЦКОГО АВТОНОМНОГО ОКРУГА "НАРЬЯН-МАРСКАЯ ЭЛЕКТРОСТАНЦИЯ"</t>
  </si>
  <si>
    <t>март-апрель</t>
  </si>
  <si>
    <t>2014-2017</t>
  </si>
  <si>
    <t>внеплановая</t>
  </si>
  <si>
    <t>Д</t>
  </si>
  <si>
    <t>Соблюдения требований законодательства в области государственного регулирования цен (тарифов)</t>
  </si>
  <si>
    <t xml:space="preserve">- завышение регулируемых государством цен (тарифов) за период 2014-2016 год
- занижение регулируемых государством цен (тарифов) за период 2014-2016 год
</t>
  </si>
  <si>
    <t xml:space="preserve">1) №1/2017 от 14.04.2017 - завышение регулируемых государством цен (тарифов) (ч 1 ст. 14.6 КоАП РФ) </t>
  </si>
  <si>
    <t>ЭЭ</t>
  </si>
  <si>
    <t xml:space="preserve">2) №2/2017 от 14.04.2017 - занижение регулируемых государством цен (тарифов) (ч. 2 ст. 14.6 КоАП РФ) </t>
  </si>
  <si>
    <t>МУНИЦИПАЛЬНОЕ КАЗЕННОЕ ПРЕДПРИЯТИЕ "СЕВЕР"</t>
  </si>
  <si>
    <t>10.04.2017-10.05.2017</t>
  </si>
  <si>
    <t>Неверова С.Г.
Савинская Н.С.</t>
  </si>
  <si>
    <t>2014-2016</t>
  </si>
  <si>
    <t>Соблюдение требований законодательства в области государственного регулирования цен тарифов, а также требований к соблюдению стандартов раскрытия информации.
Соблюдение требований законодательства об энергосбережении и о повышении энергетической эффективности на территории НАО в части принятия программ и требований к программам, устанавливаемых УГРЦТ НАО</t>
  </si>
  <si>
    <t xml:space="preserve">- завышение регулируемых государством цен (тарифов) за период 2014-2016 год
- занижение регулируемых государством цен (тарифов) за 2015 год
</t>
  </si>
  <si>
    <t>№7/2017 от 23.05.17-  завышение регулируемых государством цен (тарифов) (ч 1 ст. 14.6 КоАП РФ), дело прекращено в связи с малозначительностью, объявлено устное замечание.</t>
  </si>
  <si>
    <t>ВС</t>
  </si>
  <si>
    <t>МУНИЦИПАЛЬНОЕ УНИТАРНОЕ ПРЕДПРИЯТИЕ "АМДЕРМАСЕРВИС</t>
  </si>
  <si>
    <t>13.06.2017-30.06.2017</t>
  </si>
  <si>
    <t>01.01.2017-31.05.2017</t>
  </si>
  <si>
    <t>ТЭ</t>
  </si>
  <si>
    <t>Итого за 2 квартал 2017 года</t>
  </si>
  <si>
    <t>3/2</t>
  </si>
  <si>
    <t>Итого за 1 полугодие 2017 года</t>
  </si>
  <si>
    <t>4/2</t>
  </si>
  <si>
    <t>Итого за 3 квартал 2017 года</t>
  </si>
  <si>
    <t>0/0</t>
  </si>
  <si>
    <t>Итого за 9 месяцев 2017 года</t>
  </si>
  <si>
    <t>20.09.2017-17.10.2017</t>
  </si>
  <si>
    <t>Неверова С.Г.
Дошакова Е.Н.
Савинская Н.С</t>
  </si>
  <si>
    <t>- нарушение порядка ценообразования за период 2014-2015 года  (истек срок исковой давности)</t>
  </si>
  <si>
    <t>ЭЭ, ТЭ</t>
  </si>
  <si>
    <t>НАРЬЯН-МАРСКОЕ МУНИЦИПАЛЬНОЕ УНИТАРНОЕ ПРЕДПРИЯТИЕ ОБЪЕДИНЕННЫХ КОТЕЛЬНЫХ И ТЕПЛОВЫХ СЕТЕЙ</t>
  </si>
  <si>
    <t>17.10.2017-21.11.2017</t>
  </si>
  <si>
    <t>-- занижение регулируемых государством цен (тарифов) за 2016 год;
- отсутствие раздельного учета объемов тепловой энергии, теплоносителя, доходов и расходов с дифференциацией, в том числе по системам теплоснабжения</t>
  </si>
  <si>
    <t xml:space="preserve">1) №16/2017 от 05.12.17 - занижение регулируемых государством цен (тарифов) (ч. 2 ст. 14.6 КоАП РФ), дело прекращено в связи с малозначительностью, объявлено устное замечание;
2) №17/2017 от 05.12.17 - нарушение установленного порядка регулирования цен (тарифов, расценок, ставок и тому подобного) </t>
  </si>
  <si>
    <t xml:space="preserve"> -
50 000</t>
  </si>
  <si>
    <t>ТЭ, ВС, ВО</t>
  </si>
  <si>
    <t>27.11.2017-22.12.2017</t>
  </si>
  <si>
    <t>- нарушение порядка ценообразования за период 2017 год</t>
  </si>
  <si>
    <t>ВС, ВО</t>
  </si>
  <si>
    <t>Итого за 4 квартал 2017 года</t>
  </si>
  <si>
    <t>3/3</t>
  </si>
  <si>
    <t>Итого за 2 полугодие 2017 года</t>
  </si>
  <si>
    <t>Итого за 2017 год</t>
  </si>
  <si>
    <t>7/5</t>
  </si>
  <si>
    <t>Свод рассмотренных дел об административных правонарушениях за 2017 год</t>
  </si>
  <si>
    <t>Т</t>
  </si>
  <si>
    <t>Ф.И.О. должностного лица</t>
  </si>
  <si>
    <t>Постановление</t>
  </si>
  <si>
    <t>Выявленные нарушения</t>
  </si>
  <si>
    <t>вид контроля</t>
  </si>
  <si>
    <t>принятое решение</t>
  </si>
  <si>
    <t>нарушение в сфере</t>
  </si>
  <si>
    <t>Сумма штрафа</t>
  </si>
  <si>
    <t>Срок оплаты штрафа</t>
  </si>
  <si>
    <t>Взыскание штрафа</t>
  </si>
  <si>
    <t>проверка/мониторинг</t>
  </si>
  <si>
    <t>Т - тарифное регулирование, 
П - прочее</t>
  </si>
  <si>
    <t>сумма</t>
  </si>
  <si>
    <t>в т.ч. по проверкам</t>
  </si>
  <si>
    <t>ГУП НАО "Нарьян-Марская электростанция"</t>
  </si>
  <si>
    <t>Мартынов Д.В.</t>
  </si>
  <si>
    <t>1/2017</t>
  </si>
  <si>
    <t xml:space="preserve">часть 1 статьи 14.6 КоАП РФ - завышение регулируемого тарифа (электрическая энергия) </t>
  </si>
  <si>
    <t>проверка</t>
  </si>
  <si>
    <t xml:space="preserve">назначено административное наказание в виде наложения административного штрафа в размере 67446,48 (Шестьдесят семь тысяч четыреста сорок шесть рублей 48 копеек) рублей. </t>
  </si>
  <si>
    <t>2/2017</t>
  </si>
  <si>
    <t xml:space="preserve">часть 2 статьи 14.6 КоАП РФ - занижение регулируемого тарифа (электрическая энергия) </t>
  </si>
  <si>
    <t xml:space="preserve">назначено административное наказание в виде наложения административного штрафа в размере 50000 (Пятьдесят тысяч) рублей. </t>
  </si>
  <si>
    <t>ООО "Автоматика Сервис"</t>
  </si>
  <si>
    <t>Тихомирова Л.В.</t>
  </si>
  <si>
    <t>3/2017</t>
  </si>
  <si>
    <t>часть 1 статьи 19.7.1 КоАП РФ - непредставление или несвоевременное представление сведений в орган, осуществляющий государственный контроль (надзор) в области регулируемых государством цен (тарифов), если обязательность представления сведений предусмотрена нормативными правовыми актами для установления, изменения, введения или отмены тарифов.(водоснабжение)</t>
  </si>
  <si>
    <t>4/2017</t>
  </si>
  <si>
    <t>часть 1 статьи 19.7.1 КоАП РФ - непредставление или несвоевременное представление сведений в орган, осуществляющий государственный контроль (надзор) в области регулируемых государством цен (тарифов), если обязательность представления сведений предусмотрена нормативными правовыми актами для установления, изменения, введения или отмены тарифов.(теплоснабжение)</t>
  </si>
  <si>
    <t>МКП «ЖКХ МО «Хоседа-Хардский сельсовет»</t>
  </si>
  <si>
    <t>5/2017</t>
  </si>
  <si>
    <t>МУП «Коммунальщик»</t>
  </si>
  <si>
    <t>6/2017</t>
  </si>
  <si>
    <t>МКП «Север»</t>
  </si>
  <si>
    <t>7/2017</t>
  </si>
  <si>
    <t xml:space="preserve">часть 1 статьи 14.6 КоАП РФ - завышение регулируемого тарифа (водоснабжение) </t>
  </si>
  <si>
    <t xml:space="preserve">прекращено в связи с малозначительностью совершенного административного правонарушения и объявлено устное замечание. </t>
  </si>
  <si>
    <t>СПК «Нарьяна ты»</t>
  </si>
  <si>
    <t>8/2017</t>
  </si>
  <si>
    <t>часть 1 статьи 19.7.1 КоАП РФ - непредставление или несвоевременное представление сведений в орган, осуществляющий государственный контроль (надзор) в области регулируемых государством цен (тарифов), если обязательность представления сведений предусмотрена нормативными правовыми актами для установления, изменения, введения или отмены тарифов.(электроэнергия)</t>
  </si>
  <si>
    <t>ООО «Автоматика Сервис»</t>
  </si>
  <si>
    <t>9/2017</t>
  </si>
  <si>
    <t>часть 5 статьи 19.5 КоАП РФ - не выполнение в установленный срок законного предписания УГРЦТ НАО об устранении нарушений законодательства, непредставление или несвоевременное представление сведений в орган, осуществляющий государственный контроль (надзор) в области регулируемых государством цен (тарифов), если обязательность представления сведений предусмотрена нормативными правовыми актами для установления, изменения, введения или отмены тарифов. (энергоэффективность)</t>
  </si>
  <si>
    <t>МП ЗР «Севержилкомсервис»</t>
  </si>
  <si>
    <t>10/2017</t>
  </si>
  <si>
    <t>састь 5 статьи 19.5 КоАП РФ - непредставление или несвоевременное представление сведений в орган, осуществляющий государственный контроль (надзор) в области регулируемых государством цен (тарифов), если обязательность представления сведений предусмотрена нормативными правовыми актами для установления, изменения, введения или отмены тарифов. (энергоэффективность)</t>
  </si>
  <si>
    <t>11/2017</t>
  </si>
  <si>
    <t>часть 1 статьи 19.8.1 КоАП РФ - нарушение установленных стандартов раскрытия информации о регулируемой деятельности субъектов естественных монополий и (или) организаций коммунального комплекса и форм ее предоставления и (или) заполнения, включая сроки и периодичность предоставления информации субъектами естественных монополий и (или) организациями коммунального комплекса. (стандарты теплоснабжение)</t>
  </si>
  <si>
    <t xml:space="preserve">назначено административное наказание в виде наложения административного штрафа в размере 100 000 (Сто тысяч) рублей. </t>
  </si>
  <si>
    <t>П</t>
  </si>
  <si>
    <t>12/2017</t>
  </si>
  <si>
    <t>часть 1 статьи 19.8.1 КоАП РФ - нарушение установленных стандартов раскрытия информации о регулируемой деятельности субъектов естественных монополий и (или) организаций коммунального комплекса и форм ее предоставления и (или) заполнения, включая сроки и периодичность предоставления информации субъектами естественных монополий и (или) организациями коммунального комплекса. (стандарты водоснабжение)</t>
  </si>
  <si>
    <t>ООО «Полюс»</t>
  </si>
  <si>
    <t>13/2017</t>
  </si>
  <si>
    <t>часть 1 статьи 19.7.1 КоАП РФ - непредставление или несвоевременное представление сведений в орган, осуществляющий государственный контроль (надзор) в области регулируемых государством цен (тарифов), если обязательность представления сведений предусмотрена нормативными правовыми актами для установления, изменения, введения или отмены тарифов.(транспорт)</t>
  </si>
  <si>
    <t>14/2017</t>
  </si>
  <si>
    <t>Итого 2 кв.2017</t>
  </si>
  <si>
    <t>14</t>
  </si>
  <si>
    <t>ООО "ЛУКОЙЛ-Коми"</t>
  </si>
  <si>
    <t>15/2017</t>
  </si>
  <si>
    <t>статья 9.15 КоАП РФ - нарушение субъектом оптового рынка электрической энергии и мощности или розничного рынка электрической энергии установленных стандартами раскрытия информации порядка, способов или сроков опубликования информации в печатных изданиях, в которых в соответствии с федеральными законами и законами субъектов Российской Федерации публикуются официальные материалы органов государственной власти, в электронных средствах массовой информации. (стандарты электро)</t>
  </si>
  <si>
    <t>Итого 3 кв.2017</t>
  </si>
  <si>
    <t>Нарьян-Марское МУ ПОК и ТС</t>
  </si>
  <si>
    <t>16/2017</t>
  </si>
  <si>
    <t xml:space="preserve">часть 2 статьи 14.6 КоАП РФ - занижение регулируемого тарифа (водоснабжение) </t>
  </si>
  <si>
    <t>17/2017</t>
  </si>
  <si>
    <t xml:space="preserve">часть 2 статьи 14.6 КоАП РФ - нарушение установленного порядка регулирования цен (тарифов, расценок, ставок и тому подобного) (теплоснабжение) </t>
  </si>
  <si>
    <t>назначено административное наказание в виде наложения административного штрафа в размере                         50 000 (Пятьдесят тысяч) рублей</t>
  </si>
  <si>
    <t>Итого 4 кв.2017</t>
  </si>
  <si>
    <t>Всего 2017</t>
  </si>
  <si>
    <t>Общая сумма наложенных административных штрафов:</t>
  </si>
  <si>
    <t>в том числе по результатам проведенных проверок:</t>
  </si>
  <si>
    <t>Общая сумма уплаченных административных штрафов:</t>
  </si>
  <si>
    <t>в т.ч. 100 т.р. за 2016 год</t>
  </si>
  <si>
    <t>регулирования тарифов</t>
  </si>
  <si>
    <t>ПОК и ТС</t>
  </si>
  <si>
    <t>П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</si>
</sst>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&quot;р.&quot;_-;\-* #,##0.00&quot;р.&quot;_-;_-* &quot;-&quot;??&quot;р.&quot;_-;_-@_-"/>
    <numFmt numFmtId="165" formatCode="_-* #,##0&quot;р.&quot;_-;\-* #,##0&quot;р.&quot;_-;_-* &quot;-&quot;??&quot;р.&quot;_-;_-@_-"/>
  </numFmts>
  <fonts count="2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rgb="FF0070C0"/>
      <name val="Calibri"/>
      <family val="2"/>
      <charset val="204"/>
      <scheme val="minor"/>
    </font>
    <font>
      <b/>
      <sz val="14"/>
      <color theme="4" tint="-0.249977111117893"/>
      <name val="Times New Roman"/>
      <family val="1"/>
      <charset val="204"/>
    </font>
    <font>
      <b/>
      <sz val="14"/>
      <color rgb="FF0070C0"/>
      <name val="Times New Roman"/>
      <family val="1"/>
      <charset val="204"/>
    </font>
    <font>
      <sz val="14"/>
      <color theme="1"/>
      <name val="Showcard Gothic"/>
      <family val="5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0070C0"/>
      <name val="Times New Roman"/>
      <family val="1"/>
      <charset val="204"/>
    </font>
    <font>
      <b/>
      <sz val="11"/>
      <color theme="1"/>
      <name val="Traditional Arabic"/>
      <family val="1"/>
    </font>
    <font>
      <sz val="12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00B0F0"/>
      <name val="Calibri"/>
      <family val="2"/>
      <charset val="204"/>
      <scheme val="minor"/>
    </font>
    <font>
      <sz val="8"/>
      <color rgb="FF00B0F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sz val="11"/>
      <color rgb="FF00B0F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AFAD7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164" fontId="14" fillId="0" borderId="0" applyFont="0" applyFill="0" applyBorder="0" applyAlignment="0" applyProtection="0"/>
  </cellStyleXfs>
  <cellXfs count="134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3" fillId="0" borderId="0" xfId="0" applyFont="1"/>
    <xf numFmtId="0" fontId="4" fillId="0" borderId="1" xfId="0" applyFont="1" applyBorder="1" applyAlignment="1"/>
    <xf numFmtId="0" fontId="4" fillId="0" borderId="1" xfId="0" applyFont="1" applyBorder="1" applyAlignment="1">
      <alignment horizontal="center"/>
    </xf>
    <xf numFmtId="0" fontId="5" fillId="0" borderId="0" xfId="0" applyFont="1" applyBorder="1" applyAlignment="1"/>
    <xf numFmtId="0" fontId="6" fillId="0" borderId="0" xfId="0" applyFont="1"/>
    <xf numFmtId="0" fontId="0" fillId="0" borderId="0" xfId="0" applyAlignment="1">
      <alignment horizontal="center" vertical="center" wrapText="1" shrinkToFit="1"/>
    </xf>
    <xf numFmtId="0" fontId="2" fillId="0" borderId="2" xfId="0" applyFont="1" applyBorder="1" applyAlignment="1">
      <alignment horizontal="center" vertical="center" wrapText="1" shrinkToFit="1"/>
    </xf>
    <xf numFmtId="0" fontId="9" fillId="2" borderId="2" xfId="0" applyFont="1" applyFill="1" applyBorder="1" applyAlignment="1">
      <alignment vertical="center" wrapText="1" shrinkToFit="1"/>
    </xf>
    <xf numFmtId="0" fontId="9" fillId="0" borderId="2" xfId="0" applyFont="1" applyBorder="1" applyAlignment="1">
      <alignment horizontal="center" vertical="center" wrapText="1" shrinkToFit="1"/>
    </xf>
    <xf numFmtId="3" fontId="12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2" xfId="0" applyFont="1" applyBorder="1" applyAlignment="1">
      <alignment vertical="center" shrinkToFit="1"/>
    </xf>
    <xf numFmtId="14" fontId="9" fillId="0" borderId="2" xfId="0" applyNumberFormat="1" applyFont="1" applyBorder="1" applyAlignment="1">
      <alignment vertical="center" shrinkToFit="1"/>
    </xf>
    <xf numFmtId="0" fontId="9" fillId="0" borderId="3" xfId="0" applyFont="1" applyBorder="1" applyAlignment="1">
      <alignment horizontal="center" vertical="center" wrapText="1" shrinkToFit="1"/>
    </xf>
    <xf numFmtId="14" fontId="9" fillId="0" borderId="2" xfId="0" applyNumberFormat="1" applyFont="1" applyBorder="1" applyAlignment="1">
      <alignment vertical="center" wrapText="1" shrinkToFit="1"/>
    </xf>
    <xf numFmtId="0" fontId="7" fillId="0" borderId="2" xfId="0" applyFont="1" applyBorder="1" applyAlignment="1">
      <alignment horizontal="center" vertical="center" wrapText="1" shrinkToFit="1"/>
    </xf>
    <xf numFmtId="49" fontId="7" fillId="0" borderId="3" xfId="0" applyNumberFormat="1" applyFont="1" applyFill="1" applyBorder="1" applyAlignment="1">
      <alignment horizontal="center" vertical="center" wrapText="1" shrinkToFit="1"/>
    </xf>
    <xf numFmtId="49" fontId="7" fillId="0" borderId="2" xfId="0" applyNumberFormat="1" applyFont="1" applyBorder="1" applyAlignment="1">
      <alignment vertical="center" wrapText="1" shrinkToFit="1"/>
    </xf>
    <xf numFmtId="0" fontId="10" fillId="0" borderId="2" xfId="0" applyFont="1" applyBorder="1" applyAlignment="1">
      <alignment horizontal="center" vertical="center" wrapText="1" shrinkToFit="1"/>
    </xf>
    <xf numFmtId="0" fontId="1" fillId="0" borderId="0" xfId="0" applyFont="1" applyAlignment="1">
      <alignment horizontal="center" vertical="center" wrapText="1" shrinkToFit="1"/>
    </xf>
    <xf numFmtId="0" fontId="1" fillId="0" borderId="2" xfId="0" applyFont="1" applyBorder="1" applyAlignment="1">
      <alignment horizontal="center" vertical="center" wrapText="1" shrinkToFit="1"/>
    </xf>
    <xf numFmtId="0" fontId="2" fillId="2" borderId="2" xfId="0" applyFont="1" applyFill="1" applyBorder="1" applyAlignment="1">
      <alignment horizontal="center" vertical="center" wrapText="1" shrinkToFit="1"/>
    </xf>
    <xf numFmtId="49" fontId="2" fillId="0" borderId="2" xfId="0" applyNumberFormat="1" applyFont="1" applyBorder="1" applyAlignment="1">
      <alignment horizontal="center" vertical="center" wrapText="1" shrinkToFit="1"/>
    </xf>
    <xf numFmtId="49" fontId="2" fillId="0" borderId="2" xfId="0" applyNumberFormat="1" applyFont="1" applyFill="1" applyBorder="1" applyAlignment="1">
      <alignment horizontal="center" vertical="center" wrapText="1" shrinkToFit="1"/>
    </xf>
    <xf numFmtId="4" fontId="2" fillId="0" borderId="2" xfId="0" applyNumberFormat="1" applyFont="1" applyBorder="1" applyAlignment="1">
      <alignment horizontal="center" vertical="center" wrapText="1" shrinkToFit="1"/>
    </xf>
    <xf numFmtId="0" fontId="9" fillId="0" borderId="2" xfId="0" applyFont="1" applyBorder="1" applyAlignment="1">
      <alignment horizontal="center" vertical="center" wrapText="1" shrinkToFit="1"/>
    </xf>
    <xf numFmtId="3" fontId="12" fillId="0" borderId="2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2" xfId="0" applyNumberFormat="1" applyFont="1" applyBorder="1" applyAlignment="1">
      <alignment horizontal="center" vertical="center" wrapText="1" shrinkToFit="1"/>
    </xf>
    <xf numFmtId="0" fontId="9" fillId="0" borderId="2" xfId="0" applyFont="1" applyBorder="1" applyAlignment="1">
      <alignment vertical="center" wrapText="1" shrinkToFit="1"/>
    </xf>
    <xf numFmtId="0" fontId="0" fillId="0" borderId="2" xfId="0" applyBorder="1" applyAlignment="1">
      <alignment vertical="center" wrapText="1" shrinkToFit="1"/>
    </xf>
    <xf numFmtId="49" fontId="2" fillId="0" borderId="3" xfId="0" applyNumberFormat="1" applyFont="1" applyBorder="1" applyAlignment="1">
      <alignment horizontal="center" vertical="center" wrapText="1" shrinkToFit="1"/>
    </xf>
    <xf numFmtId="49" fontId="2" fillId="0" borderId="3" xfId="0" applyNumberFormat="1" applyFont="1" applyFill="1" applyBorder="1" applyAlignment="1">
      <alignment horizontal="center" vertical="center" wrapText="1" shrinkToFit="1"/>
    </xf>
    <xf numFmtId="14" fontId="9" fillId="0" borderId="0" xfId="0" applyNumberFormat="1" applyFont="1" applyAlignment="1">
      <alignment horizontal="center" vertical="center"/>
    </xf>
    <xf numFmtId="0" fontId="9" fillId="0" borderId="4" xfId="0" applyFont="1" applyBorder="1" applyAlignment="1">
      <alignment horizontal="center" vertical="center" wrapText="1" shrinkToFit="1"/>
    </xf>
    <xf numFmtId="0" fontId="0" fillId="0" borderId="4" xfId="0" applyBorder="1" applyAlignment="1">
      <alignment horizontal="center" vertical="center" wrapText="1" shrinkToFit="1"/>
    </xf>
    <xf numFmtId="0" fontId="3" fillId="0" borderId="4" xfId="0" applyFont="1" applyBorder="1" applyAlignment="1">
      <alignment horizontal="center" vertical="center" wrapText="1" shrinkToFit="1"/>
    </xf>
    <xf numFmtId="0" fontId="13" fillId="0" borderId="4" xfId="0" applyFont="1" applyBorder="1" applyAlignment="1">
      <alignment horizontal="left" vertical="center" wrapText="1" shrinkToFit="1"/>
    </xf>
    <xf numFmtId="3" fontId="10" fillId="0" borderId="2" xfId="0" applyNumberFormat="1" applyFont="1" applyBorder="1" applyAlignment="1">
      <alignment horizontal="center" vertical="center" wrapText="1" shrinkToFit="1"/>
    </xf>
    <xf numFmtId="0" fontId="1" fillId="0" borderId="0" xfId="0" applyFont="1"/>
    <xf numFmtId="0" fontId="2" fillId="0" borderId="5" xfId="0" applyFont="1" applyBorder="1" applyAlignment="1">
      <alignment horizontal="left" vertical="center" shrinkToFit="1"/>
    </xf>
    <xf numFmtId="0" fontId="2" fillId="0" borderId="6" xfId="0" applyFont="1" applyBorder="1" applyAlignment="1">
      <alignment horizontal="left" vertical="center" shrinkToFit="1"/>
    </xf>
    <xf numFmtId="0" fontId="2" fillId="0" borderId="7" xfId="0" applyFont="1" applyBorder="1" applyAlignment="1">
      <alignment horizontal="left" vertical="center" shrinkToFit="1"/>
    </xf>
    <xf numFmtId="0" fontId="7" fillId="0" borderId="3" xfId="0" applyFont="1" applyBorder="1" applyAlignment="1">
      <alignment horizontal="center" vertical="center" wrapText="1" shrinkToFit="1"/>
    </xf>
    <xf numFmtId="0" fontId="7" fillId="0" borderId="8" xfId="0" applyFont="1" applyBorder="1" applyAlignment="1">
      <alignment horizontal="center" vertical="center" wrapText="1" shrinkToFit="1"/>
    </xf>
    <xf numFmtId="0" fontId="7" fillId="0" borderId="4" xfId="0" applyFont="1" applyBorder="1" applyAlignment="1">
      <alignment horizontal="center" vertical="center" wrapText="1" shrinkToFit="1"/>
    </xf>
    <xf numFmtId="49" fontId="7" fillId="0" borderId="3" xfId="0" applyNumberFormat="1" applyFont="1" applyFill="1" applyBorder="1" applyAlignment="1">
      <alignment horizontal="center" vertical="center" wrapText="1" shrinkToFit="1"/>
    </xf>
    <xf numFmtId="49" fontId="7" fillId="0" borderId="8" xfId="0" applyNumberFormat="1" applyFont="1" applyFill="1" applyBorder="1" applyAlignment="1">
      <alignment horizontal="center" vertical="center" wrapText="1" shrinkToFit="1"/>
    </xf>
    <xf numFmtId="49" fontId="7" fillId="0" borderId="4" xfId="0" applyNumberFormat="1" applyFont="1" applyFill="1" applyBorder="1" applyAlignment="1">
      <alignment horizontal="center" vertical="center" wrapText="1" shrinkToFit="1"/>
    </xf>
    <xf numFmtId="49" fontId="7" fillId="0" borderId="3" xfId="0" applyNumberFormat="1" applyFont="1" applyBorder="1" applyAlignment="1">
      <alignment horizontal="center" vertical="center" wrapText="1" shrinkToFit="1"/>
    </xf>
    <xf numFmtId="49" fontId="7" fillId="0" borderId="8" xfId="0" applyNumberFormat="1" applyFont="1" applyBorder="1" applyAlignment="1">
      <alignment horizontal="center" vertical="center" wrapText="1" shrinkToFit="1"/>
    </xf>
    <xf numFmtId="49" fontId="7" fillId="0" borderId="4" xfId="0" applyNumberFormat="1" applyFont="1" applyBorder="1" applyAlignment="1">
      <alignment horizontal="center" vertical="center" wrapText="1" shrinkToFit="1"/>
    </xf>
    <xf numFmtId="0" fontId="2" fillId="0" borderId="2" xfId="0" applyFont="1" applyBorder="1" applyAlignment="1">
      <alignment horizontal="left" vertical="center" wrapText="1" shrinkToFit="1"/>
    </xf>
    <xf numFmtId="0" fontId="1" fillId="0" borderId="2" xfId="0" applyFont="1" applyBorder="1" applyAlignment="1">
      <alignment vertical="center" wrapText="1" shrinkToFit="1"/>
    </xf>
    <xf numFmtId="0" fontId="9" fillId="0" borderId="3" xfId="0" applyFont="1" applyBorder="1" applyAlignment="1">
      <alignment horizontal="center" vertical="center" wrapText="1" shrinkToFit="1"/>
    </xf>
    <xf numFmtId="0" fontId="9" fillId="0" borderId="8" xfId="0" applyFont="1" applyBorder="1" applyAlignment="1">
      <alignment horizontal="center" vertical="center" wrapText="1" shrinkToFit="1"/>
    </xf>
    <xf numFmtId="0" fontId="9" fillId="0" borderId="4" xfId="0" applyFont="1" applyBorder="1" applyAlignment="1">
      <alignment horizontal="center" vertical="center" wrapText="1" shrinkToFit="1"/>
    </xf>
    <xf numFmtId="0" fontId="2" fillId="0" borderId="2" xfId="0" applyFont="1" applyBorder="1" applyAlignment="1">
      <alignment horizontal="left" vertical="center" shrinkToFit="1"/>
    </xf>
    <xf numFmtId="0" fontId="9" fillId="2" borderId="3" xfId="0" applyFont="1" applyFill="1" applyBorder="1" applyAlignment="1">
      <alignment horizontal="center" vertical="center" wrapText="1" shrinkToFit="1"/>
    </xf>
    <xf numFmtId="0" fontId="9" fillId="2" borderId="8" xfId="0" applyFont="1" applyFill="1" applyBorder="1" applyAlignment="1">
      <alignment horizontal="center" vertical="center" wrapText="1" shrinkToFit="1"/>
    </xf>
    <xf numFmtId="0" fontId="9" fillId="2" borderId="4" xfId="0" applyFont="1" applyFill="1" applyBorder="1" applyAlignment="1">
      <alignment horizontal="center" vertical="center" wrapText="1" shrinkToFit="1"/>
    </xf>
    <xf numFmtId="14" fontId="9" fillId="0" borderId="3" xfId="0" applyNumberFormat="1" applyFont="1" applyBorder="1" applyAlignment="1">
      <alignment horizontal="center" vertical="center"/>
    </xf>
    <xf numFmtId="14" fontId="9" fillId="0" borderId="8" xfId="0" applyNumberFormat="1" applyFont="1" applyBorder="1" applyAlignment="1">
      <alignment horizontal="center" vertical="center"/>
    </xf>
    <xf numFmtId="14" fontId="9" fillId="0" borderId="4" xfId="0" applyNumberFormat="1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 wrapText="1" shrinkToFit="1"/>
    </xf>
    <xf numFmtId="0" fontId="10" fillId="0" borderId="4" xfId="0" applyFont="1" applyBorder="1" applyAlignment="1">
      <alignment horizontal="center" vertical="center" wrapText="1" shrinkToFit="1"/>
    </xf>
    <xf numFmtId="0" fontId="9" fillId="0" borderId="2" xfId="0" applyFont="1" applyBorder="1" applyAlignment="1">
      <alignment horizontal="center" vertical="center" wrapText="1" shrinkToFit="1"/>
    </xf>
    <xf numFmtId="14" fontId="9" fillId="0" borderId="3" xfId="0" applyNumberFormat="1" applyFont="1" applyBorder="1" applyAlignment="1">
      <alignment horizontal="center" vertical="center" wrapText="1" shrinkToFit="1"/>
    </xf>
    <xf numFmtId="14" fontId="9" fillId="0" borderId="4" xfId="0" applyNumberFormat="1" applyFont="1" applyBorder="1" applyAlignment="1">
      <alignment horizontal="center" vertical="center" wrapText="1" shrinkToFit="1"/>
    </xf>
    <xf numFmtId="0" fontId="2" fillId="0" borderId="2" xfId="0" applyFont="1" applyBorder="1" applyAlignment="1">
      <alignment horizontal="center" vertical="center" wrapText="1" shrinkToFit="1"/>
    </xf>
    <xf numFmtId="0" fontId="11" fillId="0" borderId="3" xfId="0" applyFont="1" applyBorder="1" applyAlignment="1">
      <alignment horizontal="center" vertical="center" wrapText="1" shrinkToFit="1"/>
    </xf>
    <xf numFmtId="0" fontId="11" fillId="0" borderId="4" xfId="0" applyFont="1" applyBorder="1" applyAlignment="1">
      <alignment horizontal="center" vertical="center" wrapText="1" shrinkToFit="1"/>
    </xf>
    <xf numFmtId="3" fontId="12" fillId="0" borderId="3" xfId="0" applyNumberFormat="1" applyFont="1" applyFill="1" applyBorder="1" applyAlignment="1" applyProtection="1">
      <alignment horizontal="center" vertical="center" wrapText="1"/>
      <protection locked="0"/>
    </xf>
    <xf numFmtId="3" fontId="12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3" xfId="0" applyFont="1" applyBorder="1" applyAlignment="1">
      <alignment horizontal="right" vertical="center" shrinkToFit="1"/>
    </xf>
    <xf numFmtId="0" fontId="9" fillId="0" borderId="4" xfId="0" applyFont="1" applyBorder="1" applyAlignment="1">
      <alignment horizontal="right" vertical="center" shrinkToFit="1"/>
    </xf>
    <xf numFmtId="14" fontId="9" fillId="0" borderId="3" xfId="0" applyNumberFormat="1" applyFont="1" applyBorder="1" applyAlignment="1">
      <alignment horizontal="center" vertical="center" shrinkToFit="1"/>
    </xf>
    <xf numFmtId="14" fontId="9" fillId="0" borderId="4" xfId="0" applyNumberFormat="1" applyFont="1" applyBorder="1" applyAlignment="1">
      <alignment horizontal="center" vertical="center" shrinkToFit="1"/>
    </xf>
    <xf numFmtId="0" fontId="8" fillId="0" borderId="2" xfId="0" applyFont="1" applyBorder="1" applyAlignment="1">
      <alignment horizontal="center" vertical="center" wrapText="1" shrinkToFit="1"/>
    </xf>
    <xf numFmtId="0" fontId="8" fillId="0" borderId="3" xfId="0" applyFont="1" applyBorder="1" applyAlignment="1">
      <alignment horizontal="center" vertical="center" wrapText="1" shrinkToFit="1"/>
    </xf>
    <xf numFmtId="0" fontId="8" fillId="0" borderId="4" xfId="0" applyFont="1" applyBorder="1" applyAlignment="1">
      <alignment horizontal="center" vertical="center" wrapText="1" shrinkToFit="1"/>
    </xf>
    <xf numFmtId="0" fontId="2" fillId="0" borderId="3" xfId="0" applyFont="1" applyBorder="1" applyAlignment="1">
      <alignment horizontal="center" vertical="center" wrapText="1" shrinkToFit="1"/>
    </xf>
    <xf numFmtId="0" fontId="2" fillId="0" borderId="4" xfId="0" applyFont="1" applyBorder="1" applyAlignment="1">
      <alignment horizontal="center" vertical="center" wrapText="1" shrinkToFit="1"/>
    </xf>
    <xf numFmtId="0" fontId="15" fillId="0" borderId="0" xfId="0" applyFont="1"/>
    <xf numFmtId="0" fontId="4" fillId="0" borderId="0" xfId="0" applyFont="1" applyAlignment="1"/>
    <xf numFmtId="0" fontId="16" fillId="0" borderId="0" xfId="0" applyFont="1" applyAlignment="1">
      <alignment wrapText="1"/>
    </xf>
    <xf numFmtId="0" fontId="9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 shrinkToFit="1"/>
    </xf>
    <xf numFmtId="0" fontId="9" fillId="0" borderId="2" xfId="0" applyFont="1" applyBorder="1" applyAlignment="1">
      <alignment horizontal="left" vertical="center" wrapText="1" shrinkToFit="1"/>
    </xf>
    <xf numFmtId="49" fontId="9" fillId="0" borderId="2" xfId="0" applyNumberFormat="1" applyFont="1" applyBorder="1" applyAlignment="1">
      <alignment horizontal="center" vertical="center" wrapText="1" shrinkToFit="1"/>
    </xf>
    <xf numFmtId="14" fontId="9" fillId="0" borderId="2" xfId="0" applyNumberFormat="1" applyFont="1" applyBorder="1" applyAlignment="1">
      <alignment horizontal="center" vertical="center" wrapText="1" shrinkToFit="1"/>
    </xf>
    <xf numFmtId="0" fontId="18" fillId="0" borderId="2" xfId="0" applyFont="1" applyBorder="1" applyAlignment="1">
      <alignment horizontal="left" vertical="center" wrapText="1" shrinkToFit="1"/>
    </xf>
    <xf numFmtId="0" fontId="18" fillId="0" borderId="2" xfId="0" applyFont="1" applyBorder="1" applyAlignment="1">
      <alignment vertical="center" wrapText="1" shrinkToFit="1"/>
    </xf>
    <xf numFmtId="4" fontId="17" fillId="0" borderId="2" xfId="0" applyNumberFormat="1" applyFont="1" applyBorder="1" applyAlignment="1">
      <alignment horizontal="center" vertical="center" wrapText="1" shrinkToFit="1"/>
    </xf>
    <xf numFmtId="14" fontId="17" fillId="0" borderId="2" xfId="0" applyNumberFormat="1" applyFont="1" applyBorder="1" applyAlignment="1">
      <alignment horizontal="center" vertical="center" wrapText="1" shrinkToFit="1"/>
    </xf>
    <xf numFmtId="14" fontId="19" fillId="0" borderId="2" xfId="0" applyNumberFormat="1" applyFont="1" applyBorder="1" applyAlignment="1">
      <alignment horizontal="center" vertical="center" wrapText="1"/>
    </xf>
    <xf numFmtId="3" fontId="20" fillId="0" borderId="2" xfId="0" applyNumberFormat="1" applyFont="1" applyBorder="1" applyAlignment="1">
      <alignment horizontal="center" vertical="center" wrapText="1" shrinkToFit="1"/>
    </xf>
    <xf numFmtId="49" fontId="9" fillId="0" borderId="2" xfId="0" applyNumberFormat="1" applyFont="1" applyFill="1" applyBorder="1" applyAlignment="1">
      <alignment horizontal="center" vertical="center" wrapText="1" shrinkToFit="1"/>
    </xf>
    <xf numFmtId="14" fontId="9" fillId="0" borderId="2" xfId="0" applyNumberFormat="1" applyFont="1" applyFill="1" applyBorder="1" applyAlignment="1">
      <alignment horizontal="center" vertical="center" wrapText="1" shrinkToFit="1"/>
    </xf>
    <xf numFmtId="3" fontId="20" fillId="0" borderId="2" xfId="0" applyNumberFormat="1" applyFont="1" applyFill="1" applyBorder="1" applyAlignment="1">
      <alignment horizontal="center" vertical="center" wrapText="1" shrinkToFit="1"/>
    </xf>
    <xf numFmtId="0" fontId="0" fillId="0" borderId="0" xfId="0" applyFill="1" applyAlignment="1">
      <alignment horizontal="center" vertical="center" wrapText="1" shrinkToFit="1"/>
    </xf>
    <xf numFmtId="0" fontId="9" fillId="0" borderId="2" xfId="0" applyFont="1" applyFill="1" applyBorder="1" applyAlignment="1">
      <alignment vertical="center" wrapText="1" shrinkToFit="1"/>
    </xf>
    <xf numFmtId="0" fontId="19" fillId="0" borderId="2" xfId="0" applyFont="1" applyFill="1" applyBorder="1" applyAlignment="1">
      <alignment vertical="center" wrapText="1" shrinkToFit="1"/>
    </xf>
    <xf numFmtId="0" fontId="17" fillId="0" borderId="2" xfId="0" applyFont="1" applyFill="1" applyBorder="1" applyAlignment="1">
      <alignment horizontal="center" vertical="center" wrapText="1" shrinkToFit="1"/>
    </xf>
    <xf numFmtId="0" fontId="9" fillId="0" borderId="9" xfId="0" applyFont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 shrinkToFit="1"/>
    </xf>
    <xf numFmtId="0" fontId="2" fillId="3" borderId="2" xfId="0" applyFont="1" applyFill="1" applyBorder="1" applyAlignment="1">
      <alignment horizontal="left" vertical="center" wrapText="1" shrinkToFit="1"/>
    </xf>
    <xf numFmtId="49" fontId="2" fillId="3" borderId="2" xfId="0" applyNumberFormat="1" applyFont="1" applyFill="1" applyBorder="1" applyAlignment="1">
      <alignment horizontal="center" vertical="center" wrapText="1" shrinkToFit="1"/>
    </xf>
    <xf numFmtId="14" fontId="2" fillId="3" borderId="2" xfId="0" applyNumberFormat="1" applyFont="1" applyFill="1" applyBorder="1" applyAlignment="1">
      <alignment horizontal="center" vertical="center" wrapText="1" shrinkToFit="1"/>
    </xf>
    <xf numFmtId="0" fontId="2" fillId="3" borderId="2" xfId="0" applyFont="1" applyFill="1" applyBorder="1" applyAlignment="1">
      <alignment vertical="center" wrapText="1" shrinkToFit="1"/>
    </xf>
    <xf numFmtId="4" fontId="2" fillId="3" borderId="2" xfId="0" applyNumberFormat="1" applyFont="1" applyFill="1" applyBorder="1" applyAlignment="1">
      <alignment vertical="center" wrapText="1" shrinkToFit="1"/>
    </xf>
    <xf numFmtId="0" fontId="21" fillId="3" borderId="2" xfId="0" applyFont="1" applyFill="1" applyBorder="1" applyAlignment="1">
      <alignment vertical="center" wrapText="1" shrinkToFit="1"/>
    </xf>
    <xf numFmtId="4" fontId="21" fillId="3" borderId="2" xfId="0" applyNumberFormat="1" applyFont="1" applyFill="1" applyBorder="1" applyAlignment="1">
      <alignment vertical="center" wrapText="1" shrinkToFit="1"/>
    </xf>
    <xf numFmtId="0" fontId="19" fillId="0" borderId="2" xfId="0" applyFont="1" applyBorder="1" applyAlignment="1">
      <alignment vertical="center" wrapText="1" shrinkToFit="1"/>
    </xf>
    <xf numFmtId="14" fontId="9" fillId="0" borderId="2" xfId="0" applyNumberFormat="1" applyFont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 shrinkToFit="1"/>
    </xf>
    <xf numFmtId="0" fontId="2" fillId="4" borderId="2" xfId="0" applyFont="1" applyFill="1" applyBorder="1" applyAlignment="1">
      <alignment horizontal="left" vertical="center" wrapText="1" shrinkToFit="1"/>
    </xf>
    <xf numFmtId="49" fontId="2" fillId="4" borderId="2" xfId="0" applyNumberFormat="1" applyFont="1" applyFill="1" applyBorder="1" applyAlignment="1">
      <alignment horizontal="center" vertical="center" wrapText="1" shrinkToFit="1"/>
    </xf>
    <xf numFmtId="14" fontId="2" fillId="4" borderId="2" xfId="0" applyNumberFormat="1" applyFont="1" applyFill="1" applyBorder="1" applyAlignment="1">
      <alignment horizontal="center" vertical="center" wrapText="1" shrinkToFit="1"/>
    </xf>
    <xf numFmtId="0" fontId="2" fillId="4" borderId="2" xfId="0" applyFont="1" applyFill="1" applyBorder="1" applyAlignment="1">
      <alignment vertical="center" wrapText="1" shrinkToFit="1"/>
    </xf>
    <xf numFmtId="4" fontId="20" fillId="4" borderId="2" xfId="0" applyNumberFormat="1" applyFont="1" applyFill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left" vertical="center" wrapText="1" shrinkToFit="1"/>
    </xf>
    <xf numFmtId="49" fontId="2" fillId="0" borderId="0" xfId="0" applyNumberFormat="1" applyFont="1" applyBorder="1" applyAlignment="1">
      <alignment horizontal="center" vertical="center" wrapText="1" shrinkToFit="1"/>
    </xf>
    <xf numFmtId="14" fontId="2" fillId="0" borderId="0" xfId="0" applyNumberFormat="1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vertical="center" wrapText="1" shrinkToFit="1"/>
    </xf>
    <xf numFmtId="0" fontId="22" fillId="0" borderId="0" xfId="0" applyFont="1" applyAlignment="1">
      <alignment horizontal="center" vertical="center" wrapText="1" shrinkToFit="1"/>
    </xf>
    <xf numFmtId="0" fontId="9" fillId="0" borderId="0" xfId="0" applyFont="1"/>
    <xf numFmtId="165" fontId="9" fillId="0" borderId="0" xfId="1" applyNumberFormat="1" applyFont="1"/>
    <xf numFmtId="4" fontId="0" fillId="0" borderId="0" xfId="0" applyNumberFormat="1"/>
    <xf numFmtId="14" fontId="15" fillId="0" borderId="0" xfId="0" applyNumberFormat="1" applyFont="1"/>
    <xf numFmtId="4" fontId="15" fillId="0" borderId="0" xfId="0" applyNumberFormat="1" applyFont="1"/>
  </cellXfs>
  <cellStyles count="2">
    <cellStyle name="Денежный 2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3"/>
  <sheetViews>
    <sheetView tabSelected="1" zoomScale="85" zoomScaleNormal="85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5" sqref="C5"/>
    </sheetView>
  </sheetViews>
  <sheetFormatPr defaultColWidth="9.140625" defaultRowHeight="15" x14ac:dyDescent="0.25"/>
  <cols>
    <col min="1" max="1" width="5.140625" customWidth="1"/>
    <col min="2" max="2" width="32.28515625" customWidth="1"/>
    <col min="3" max="3" width="17.85546875" customWidth="1"/>
    <col min="4" max="4" width="9" customWidth="1"/>
    <col min="5" max="5" width="11.7109375" customWidth="1"/>
    <col min="6" max="6" width="13.85546875" customWidth="1"/>
    <col min="7" max="7" width="13.28515625" customWidth="1"/>
    <col min="8" max="8" width="14.28515625" customWidth="1"/>
    <col min="9" max="9" width="13.28515625" customWidth="1"/>
    <col min="10" max="10" width="14.85546875" customWidth="1"/>
    <col min="11" max="11" width="14.28515625" style="2" customWidth="1"/>
    <col min="12" max="12" width="16.5703125" style="2" customWidth="1"/>
    <col min="13" max="13" width="44.5703125" customWidth="1"/>
    <col min="14" max="15" width="33" customWidth="1"/>
    <col min="16" max="16" width="16.42578125" customWidth="1"/>
    <col min="17" max="17" width="16.42578125" style="3" customWidth="1"/>
    <col min="18" max="18" width="17.28515625" customWidth="1"/>
  </cols>
  <sheetData>
    <row r="1" spans="1:18" x14ac:dyDescent="0.25">
      <c r="A1" s="1" t="s">
        <v>0</v>
      </c>
    </row>
    <row r="2" spans="1:18" s="7" customFormat="1" ht="18.75" customHeight="1" x14ac:dyDescent="0.3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5"/>
      <c r="L2" s="5"/>
      <c r="M2" s="4"/>
      <c r="N2" s="4"/>
      <c r="O2" s="4"/>
      <c r="P2" s="4"/>
      <c r="Q2" s="6"/>
    </row>
    <row r="3" spans="1:18" s="8" customFormat="1" ht="30" customHeight="1" x14ac:dyDescent="0.25">
      <c r="A3" s="70" t="s">
        <v>2</v>
      </c>
      <c r="B3" s="70" t="s">
        <v>3</v>
      </c>
      <c r="C3" s="44" t="s">
        <v>4</v>
      </c>
      <c r="D3" s="70" t="s">
        <v>5</v>
      </c>
      <c r="E3" s="70"/>
      <c r="F3" s="70" t="s">
        <v>6</v>
      </c>
      <c r="G3" s="82" t="s">
        <v>7</v>
      </c>
      <c r="H3" s="82" t="s">
        <v>8</v>
      </c>
      <c r="I3" s="82" t="s">
        <v>9</v>
      </c>
      <c r="J3" s="70" t="s">
        <v>10</v>
      </c>
      <c r="K3" s="70" t="s">
        <v>11</v>
      </c>
      <c r="L3" s="79" t="s">
        <v>12</v>
      </c>
      <c r="M3" s="80" t="s">
        <v>13</v>
      </c>
      <c r="N3" s="70" t="s">
        <v>14</v>
      </c>
      <c r="O3" s="82" t="s">
        <v>15</v>
      </c>
      <c r="P3" s="70" t="s">
        <v>16</v>
      </c>
      <c r="Q3" s="65" t="s">
        <v>17</v>
      </c>
      <c r="R3" s="71" t="s">
        <v>18</v>
      </c>
    </row>
    <row r="4" spans="1:18" s="8" customFormat="1" ht="39" customHeight="1" x14ac:dyDescent="0.25">
      <c r="A4" s="70"/>
      <c r="B4" s="70"/>
      <c r="C4" s="46"/>
      <c r="D4" s="9" t="s">
        <v>19</v>
      </c>
      <c r="E4" s="9" t="s">
        <v>20</v>
      </c>
      <c r="F4" s="70"/>
      <c r="G4" s="83"/>
      <c r="H4" s="83"/>
      <c r="I4" s="83"/>
      <c r="J4" s="70"/>
      <c r="K4" s="70"/>
      <c r="L4" s="79"/>
      <c r="M4" s="81"/>
      <c r="N4" s="70"/>
      <c r="O4" s="83"/>
      <c r="P4" s="70"/>
      <c r="Q4" s="66"/>
      <c r="R4" s="72"/>
    </row>
    <row r="5" spans="1:18" s="21" customFormat="1" ht="61.5" customHeight="1" x14ac:dyDescent="0.25">
      <c r="A5" s="10">
        <v>1</v>
      </c>
      <c r="B5" s="11" t="s">
        <v>21</v>
      </c>
      <c r="C5" s="12" t="s">
        <v>22</v>
      </c>
      <c r="D5" s="13">
        <v>36</v>
      </c>
      <c r="E5" s="14">
        <v>42807</v>
      </c>
      <c r="F5" s="11" t="s">
        <v>23</v>
      </c>
      <c r="G5" s="15">
        <v>8</v>
      </c>
      <c r="H5" s="15" t="s">
        <v>24</v>
      </c>
      <c r="I5" s="15">
        <f>2*G5</f>
        <v>16</v>
      </c>
      <c r="J5" s="16">
        <v>42814</v>
      </c>
      <c r="K5" s="11" t="s">
        <v>25</v>
      </c>
      <c r="L5" s="11" t="s">
        <v>26</v>
      </c>
      <c r="M5" s="17" t="s">
        <v>27</v>
      </c>
      <c r="N5" s="18" t="s">
        <v>28</v>
      </c>
      <c r="O5" s="19" t="s">
        <v>22</v>
      </c>
      <c r="P5" s="9"/>
      <c r="Q5" s="20"/>
      <c r="R5" s="11" t="s">
        <v>29</v>
      </c>
    </row>
    <row r="6" spans="1:18" s="21" customFormat="1" x14ac:dyDescent="0.25">
      <c r="A6" s="23"/>
      <c r="B6" s="41" t="s">
        <v>30</v>
      </c>
      <c r="C6" s="42"/>
      <c r="D6" s="42"/>
      <c r="E6" s="42"/>
      <c r="F6" s="43"/>
      <c r="G6" s="9">
        <f>G5</f>
        <v>8</v>
      </c>
      <c r="H6" s="9"/>
      <c r="I6" s="9">
        <f>I5</f>
        <v>16</v>
      </c>
      <c r="J6" s="9"/>
      <c r="K6" s="24"/>
      <c r="L6" s="24"/>
      <c r="M6" s="24"/>
      <c r="N6" s="25" t="s">
        <v>31</v>
      </c>
      <c r="O6" s="24"/>
      <c r="P6" s="9">
        <f>SUM(P5)</f>
        <v>0</v>
      </c>
      <c r="Q6" s="9">
        <f>SUM(Q5)</f>
        <v>0</v>
      </c>
      <c r="R6" s="22"/>
    </row>
    <row r="7" spans="1:18" s="21" customFormat="1" ht="45.75" customHeight="1" x14ac:dyDescent="0.25">
      <c r="A7" s="59">
        <v>2</v>
      </c>
      <c r="B7" s="55" t="s">
        <v>32</v>
      </c>
      <c r="C7" s="73" t="s">
        <v>22</v>
      </c>
      <c r="D7" s="75">
        <v>37</v>
      </c>
      <c r="E7" s="77">
        <v>42808</v>
      </c>
      <c r="F7" s="55" t="s">
        <v>33</v>
      </c>
      <c r="G7" s="55">
        <v>14</v>
      </c>
      <c r="H7" s="55" t="s">
        <v>24</v>
      </c>
      <c r="I7" s="55">
        <f>2*G7</f>
        <v>28</v>
      </c>
      <c r="J7" s="68" t="s">
        <v>34</v>
      </c>
      <c r="K7" s="55" t="s">
        <v>35</v>
      </c>
      <c r="L7" s="55" t="s">
        <v>36</v>
      </c>
      <c r="M7" s="44" t="s">
        <v>37</v>
      </c>
      <c r="N7" s="47" t="s">
        <v>38</v>
      </c>
      <c r="O7" s="19" t="s">
        <v>39</v>
      </c>
      <c r="P7" s="26">
        <v>67446.48</v>
      </c>
      <c r="Q7" s="65"/>
      <c r="R7" s="67" t="s">
        <v>40</v>
      </c>
    </row>
    <row r="8" spans="1:18" s="21" customFormat="1" ht="45.75" customHeight="1" x14ac:dyDescent="0.25">
      <c r="A8" s="61"/>
      <c r="B8" s="57"/>
      <c r="C8" s="74"/>
      <c r="D8" s="76"/>
      <c r="E8" s="78"/>
      <c r="F8" s="57"/>
      <c r="G8" s="57"/>
      <c r="H8" s="57"/>
      <c r="I8" s="57"/>
      <c r="J8" s="69"/>
      <c r="K8" s="57"/>
      <c r="L8" s="57"/>
      <c r="M8" s="46"/>
      <c r="N8" s="49"/>
      <c r="O8" s="19" t="s">
        <v>41</v>
      </c>
      <c r="P8" s="26">
        <v>50000</v>
      </c>
      <c r="Q8" s="66"/>
      <c r="R8" s="67"/>
    </row>
    <row r="9" spans="1:18" s="21" customFormat="1" ht="90.75" customHeight="1" x14ac:dyDescent="0.25">
      <c r="A9" s="10">
        <v>3</v>
      </c>
      <c r="B9" s="11" t="s">
        <v>42</v>
      </c>
      <c r="C9" s="12" t="s">
        <v>22</v>
      </c>
      <c r="D9" s="13">
        <v>38</v>
      </c>
      <c r="E9" s="14">
        <v>42822</v>
      </c>
      <c r="F9" s="11" t="s">
        <v>43</v>
      </c>
      <c r="G9" s="15">
        <v>20</v>
      </c>
      <c r="H9" s="15" t="s">
        <v>44</v>
      </c>
      <c r="I9" s="11">
        <f>2*G9</f>
        <v>40</v>
      </c>
      <c r="J9" s="15" t="s">
        <v>45</v>
      </c>
      <c r="K9" s="11" t="s">
        <v>25</v>
      </c>
      <c r="L9" s="11" t="s">
        <v>36</v>
      </c>
      <c r="M9" s="17" t="s">
        <v>46</v>
      </c>
      <c r="N9" s="18" t="s">
        <v>47</v>
      </c>
      <c r="O9" s="19" t="s">
        <v>48</v>
      </c>
      <c r="P9" s="9">
        <v>0</v>
      </c>
      <c r="Q9" s="20">
        <f>815752</f>
        <v>815752</v>
      </c>
      <c r="R9" s="11" t="s">
        <v>49</v>
      </c>
    </row>
    <row r="10" spans="1:18" s="21" customFormat="1" ht="90.75" customHeight="1" x14ac:dyDescent="0.25">
      <c r="A10" s="10">
        <v>4</v>
      </c>
      <c r="B10" s="11" t="s">
        <v>50</v>
      </c>
      <c r="C10" s="28" t="s">
        <v>22</v>
      </c>
      <c r="D10" s="13">
        <v>80</v>
      </c>
      <c r="E10" s="14">
        <v>42888</v>
      </c>
      <c r="F10" s="11" t="s">
        <v>51</v>
      </c>
      <c r="G10" s="15">
        <v>14</v>
      </c>
      <c r="H10" s="15" t="s">
        <v>24</v>
      </c>
      <c r="I10" s="11">
        <f>2*G10</f>
        <v>28</v>
      </c>
      <c r="J10" s="15" t="s">
        <v>52</v>
      </c>
      <c r="K10" s="11" t="s">
        <v>35</v>
      </c>
      <c r="L10" s="11" t="s">
        <v>36</v>
      </c>
      <c r="M10" s="17" t="s">
        <v>37</v>
      </c>
      <c r="N10" s="18" t="s">
        <v>28</v>
      </c>
      <c r="O10" s="19" t="s">
        <v>22</v>
      </c>
      <c r="P10" s="9"/>
      <c r="Q10" s="20"/>
      <c r="R10" s="11" t="s">
        <v>53</v>
      </c>
    </row>
    <row r="11" spans="1:18" s="21" customFormat="1" x14ac:dyDescent="0.25">
      <c r="A11" s="11"/>
      <c r="B11" s="41" t="s">
        <v>54</v>
      </c>
      <c r="C11" s="42"/>
      <c r="D11" s="42"/>
      <c r="E11" s="42"/>
      <c r="F11" s="43"/>
      <c r="G11" s="9">
        <f>SUM(G7:G10)</f>
        <v>48</v>
      </c>
      <c r="H11" s="9"/>
      <c r="I11" s="9">
        <f>SUM(I7:I10)</f>
        <v>96</v>
      </c>
      <c r="J11" s="9"/>
      <c r="K11" s="24"/>
      <c r="L11" s="24"/>
      <c r="M11" s="24"/>
      <c r="N11" s="25" t="s">
        <v>55</v>
      </c>
      <c r="O11" s="24"/>
      <c r="P11" s="29">
        <f>SUM(P7:P10)</f>
        <v>117446.48</v>
      </c>
      <c r="Q11" s="29">
        <f>SUM(Q7:Q10)</f>
        <v>815752</v>
      </c>
      <c r="R11" s="22"/>
    </row>
    <row r="12" spans="1:18" s="21" customFormat="1" x14ac:dyDescent="0.25">
      <c r="A12" s="11"/>
      <c r="B12" s="41" t="s">
        <v>56</v>
      </c>
      <c r="C12" s="42"/>
      <c r="D12" s="42"/>
      <c r="E12" s="42"/>
      <c r="F12" s="43"/>
      <c r="G12" s="9">
        <f>SUM(G11,G6)</f>
        <v>56</v>
      </c>
      <c r="H12" s="9"/>
      <c r="I12" s="9">
        <f>SUM(I11,I6)</f>
        <v>112</v>
      </c>
      <c r="J12" s="9"/>
      <c r="K12" s="24"/>
      <c r="L12" s="24"/>
      <c r="M12" s="24"/>
      <c r="N12" s="25" t="s">
        <v>57</v>
      </c>
      <c r="O12" s="24"/>
      <c r="P12" s="29">
        <f>SUM(P6,P11)</f>
        <v>117446.48</v>
      </c>
      <c r="Q12" s="29">
        <f>SUM(Q6,Q11)</f>
        <v>815752</v>
      </c>
      <c r="R12" s="22"/>
    </row>
    <row r="13" spans="1:18" s="21" customFormat="1" ht="12" customHeight="1" x14ac:dyDescent="0.25">
      <c r="A13" s="10"/>
      <c r="B13" s="11"/>
      <c r="C13" s="28"/>
      <c r="D13" s="13"/>
      <c r="E13" s="14"/>
      <c r="F13" s="11"/>
      <c r="G13" s="15"/>
      <c r="H13" s="15"/>
      <c r="I13" s="11"/>
      <c r="J13" s="15"/>
      <c r="K13" s="11"/>
      <c r="L13" s="11"/>
      <c r="M13" s="17"/>
      <c r="N13" s="18"/>
      <c r="O13" s="19"/>
      <c r="P13" s="9"/>
      <c r="Q13" s="20"/>
      <c r="R13" s="11"/>
    </row>
    <row r="14" spans="1:18" s="8" customFormat="1" ht="15" customHeight="1" x14ac:dyDescent="0.25">
      <c r="A14" s="11"/>
      <c r="B14" s="53" t="s">
        <v>58</v>
      </c>
      <c r="C14" s="53"/>
      <c r="D14" s="54"/>
      <c r="E14" s="54"/>
      <c r="F14" s="54"/>
      <c r="G14" s="9">
        <f>SUM(G13)</f>
        <v>0</v>
      </c>
      <c r="H14" s="9"/>
      <c r="I14" s="9">
        <f>SUM(I13)</f>
        <v>0</v>
      </c>
      <c r="J14" s="30"/>
      <c r="K14" s="24"/>
      <c r="L14" s="24"/>
      <c r="M14" s="24"/>
      <c r="N14" s="25" t="s">
        <v>59</v>
      </c>
      <c r="O14" s="9"/>
      <c r="P14" s="9">
        <f t="shared" ref="P14:Q14" si="0">SUM(P13)</f>
        <v>0</v>
      </c>
      <c r="Q14" s="9">
        <f t="shared" si="0"/>
        <v>0</v>
      </c>
      <c r="R14" s="11"/>
    </row>
    <row r="15" spans="1:18" s="8" customFormat="1" ht="15" customHeight="1" x14ac:dyDescent="0.25">
      <c r="A15" s="15"/>
      <c r="B15" s="58" t="s">
        <v>60</v>
      </c>
      <c r="C15" s="58"/>
      <c r="D15" s="58"/>
      <c r="E15" s="58"/>
      <c r="F15" s="58"/>
      <c r="G15" s="9">
        <f>G12+G14</f>
        <v>56</v>
      </c>
      <c r="H15" s="9"/>
      <c r="I15" s="9">
        <f>I12+I14</f>
        <v>112</v>
      </c>
      <c r="J15" s="31"/>
      <c r="K15" s="32"/>
      <c r="L15" s="32"/>
      <c r="M15" s="32"/>
      <c r="N15" s="33" t="s">
        <v>57</v>
      </c>
      <c r="O15" s="24"/>
      <c r="P15" s="29">
        <f>SUM(P14,P12)</f>
        <v>117446.48</v>
      </c>
      <c r="Q15" s="29">
        <f>SUM(Q14,Q12)</f>
        <v>815752</v>
      </c>
      <c r="R15" s="11"/>
    </row>
    <row r="16" spans="1:18" s="21" customFormat="1" ht="101.25" x14ac:dyDescent="0.25">
      <c r="A16" s="11">
        <v>5</v>
      </c>
      <c r="B16" s="11" t="s">
        <v>32</v>
      </c>
      <c r="C16" s="12" t="s">
        <v>22</v>
      </c>
      <c r="D16" s="11">
        <v>95</v>
      </c>
      <c r="E16" s="34">
        <v>42992</v>
      </c>
      <c r="F16" s="11" t="s">
        <v>61</v>
      </c>
      <c r="G16" s="15">
        <v>20</v>
      </c>
      <c r="H16" s="15" t="s">
        <v>62</v>
      </c>
      <c r="I16" s="11">
        <f>3*G16</f>
        <v>60</v>
      </c>
      <c r="J16" s="15" t="s">
        <v>45</v>
      </c>
      <c r="K16" s="15" t="s">
        <v>25</v>
      </c>
      <c r="L16" s="11" t="s">
        <v>26</v>
      </c>
      <c r="M16" s="17" t="s">
        <v>46</v>
      </c>
      <c r="N16" s="18" t="s">
        <v>63</v>
      </c>
      <c r="O16" s="35" t="s">
        <v>22</v>
      </c>
      <c r="P16" s="36"/>
      <c r="Q16" s="37"/>
      <c r="R16" s="11" t="s">
        <v>64</v>
      </c>
    </row>
    <row r="17" spans="1:18" s="21" customFormat="1" ht="147" customHeight="1" x14ac:dyDescent="0.25">
      <c r="A17" s="11">
        <v>6</v>
      </c>
      <c r="B17" s="11" t="s">
        <v>65</v>
      </c>
      <c r="C17" s="12" t="s">
        <v>22</v>
      </c>
      <c r="D17" s="11">
        <v>102</v>
      </c>
      <c r="E17" s="34">
        <v>43025</v>
      </c>
      <c r="F17" s="11" t="s">
        <v>66</v>
      </c>
      <c r="G17" s="15">
        <v>20</v>
      </c>
      <c r="H17" s="15" t="s">
        <v>62</v>
      </c>
      <c r="I17" s="11">
        <f t="shared" ref="I17:I18" si="1">3*G17</f>
        <v>60</v>
      </c>
      <c r="J17" s="15" t="s">
        <v>45</v>
      </c>
      <c r="K17" s="15" t="s">
        <v>25</v>
      </c>
      <c r="L17" s="11" t="s">
        <v>26</v>
      </c>
      <c r="M17" s="17" t="s">
        <v>46</v>
      </c>
      <c r="N17" s="18" t="s">
        <v>67</v>
      </c>
      <c r="O17" s="38" t="s">
        <v>68</v>
      </c>
      <c r="P17" s="36" t="s">
        <v>69</v>
      </c>
      <c r="Q17" s="37"/>
      <c r="R17" s="35" t="s">
        <v>70</v>
      </c>
    </row>
    <row r="18" spans="1:18" s="8" customFormat="1" ht="28.5" customHeight="1" x14ac:dyDescent="0.25">
      <c r="A18" s="59">
        <v>7</v>
      </c>
      <c r="B18" s="55" t="s">
        <v>50</v>
      </c>
      <c r="C18" s="55" t="s">
        <v>22</v>
      </c>
      <c r="D18" s="55">
        <v>105</v>
      </c>
      <c r="E18" s="62">
        <v>43049</v>
      </c>
      <c r="F18" s="55" t="s">
        <v>71</v>
      </c>
      <c r="G18" s="55">
        <v>20</v>
      </c>
      <c r="H18" s="55" t="s">
        <v>62</v>
      </c>
      <c r="I18" s="55">
        <f t="shared" si="1"/>
        <v>60</v>
      </c>
      <c r="J18" s="55" t="s">
        <v>45</v>
      </c>
      <c r="K18" s="55" t="s">
        <v>25</v>
      </c>
      <c r="L18" s="55" t="s">
        <v>36</v>
      </c>
      <c r="M18" s="44" t="s">
        <v>46</v>
      </c>
      <c r="N18" s="47" t="s">
        <v>72</v>
      </c>
      <c r="O18" s="50"/>
      <c r="P18" s="50"/>
      <c r="Q18" s="50"/>
      <c r="R18" s="15" t="s">
        <v>40</v>
      </c>
    </row>
    <row r="19" spans="1:18" s="8" customFormat="1" ht="28.5" customHeight="1" x14ac:dyDescent="0.25">
      <c r="A19" s="60"/>
      <c r="B19" s="56"/>
      <c r="C19" s="56"/>
      <c r="D19" s="56"/>
      <c r="E19" s="63"/>
      <c r="F19" s="56"/>
      <c r="G19" s="56"/>
      <c r="H19" s="56"/>
      <c r="I19" s="56"/>
      <c r="J19" s="56"/>
      <c r="K19" s="56"/>
      <c r="L19" s="56"/>
      <c r="M19" s="45"/>
      <c r="N19" s="48"/>
      <c r="O19" s="51"/>
      <c r="P19" s="51"/>
      <c r="Q19" s="51"/>
      <c r="R19" s="15" t="s">
        <v>53</v>
      </c>
    </row>
    <row r="20" spans="1:18" s="8" customFormat="1" ht="28.5" customHeight="1" x14ac:dyDescent="0.25">
      <c r="A20" s="61"/>
      <c r="B20" s="57"/>
      <c r="C20" s="57"/>
      <c r="D20" s="57"/>
      <c r="E20" s="64"/>
      <c r="F20" s="57"/>
      <c r="G20" s="57"/>
      <c r="H20" s="57"/>
      <c r="I20" s="57"/>
      <c r="J20" s="57"/>
      <c r="K20" s="57"/>
      <c r="L20" s="57"/>
      <c r="M20" s="46"/>
      <c r="N20" s="49"/>
      <c r="O20" s="52"/>
      <c r="P20" s="52"/>
      <c r="Q20" s="52"/>
      <c r="R20" s="15" t="s">
        <v>73</v>
      </c>
    </row>
    <row r="21" spans="1:18" s="8" customFormat="1" ht="15" customHeight="1" x14ac:dyDescent="0.25">
      <c r="A21" s="11"/>
      <c r="B21" s="53" t="s">
        <v>74</v>
      </c>
      <c r="C21" s="53"/>
      <c r="D21" s="54"/>
      <c r="E21" s="54"/>
      <c r="F21" s="54"/>
      <c r="G21" s="9">
        <f>SUM(G16:G20)</f>
        <v>60</v>
      </c>
      <c r="H21" s="9"/>
      <c r="I21" s="9">
        <f>SUM(I16:I20)</f>
        <v>180</v>
      </c>
      <c r="J21" s="30"/>
      <c r="K21" s="24"/>
      <c r="L21" s="24"/>
      <c r="M21" s="24"/>
      <c r="N21" s="24" t="s">
        <v>75</v>
      </c>
      <c r="O21" s="24"/>
      <c r="P21" s="9">
        <v>50000</v>
      </c>
      <c r="Q21" s="39"/>
      <c r="R21" s="11"/>
    </row>
    <row r="22" spans="1:18" s="21" customFormat="1" x14ac:dyDescent="0.25">
      <c r="A22" s="9"/>
      <c r="B22" s="41" t="s">
        <v>76</v>
      </c>
      <c r="C22" s="42"/>
      <c r="D22" s="42"/>
      <c r="E22" s="42"/>
      <c r="F22" s="43"/>
      <c r="G22" s="9">
        <f>SUM(G21,G14)</f>
        <v>60</v>
      </c>
      <c r="H22" s="9"/>
      <c r="I22" s="9">
        <f>SUM(I21,I14)</f>
        <v>180</v>
      </c>
      <c r="J22" s="31"/>
      <c r="K22" s="24"/>
      <c r="L22" s="24"/>
      <c r="M22" s="32"/>
      <c r="N22" s="32" t="s">
        <v>75</v>
      </c>
      <c r="O22" s="32"/>
      <c r="P22" s="29">
        <f>SUM(P21,P14)</f>
        <v>50000</v>
      </c>
      <c r="Q22" s="39"/>
      <c r="R22" s="11"/>
    </row>
    <row r="23" spans="1:18" s="40" customFormat="1" x14ac:dyDescent="0.25">
      <c r="A23" s="9"/>
      <c r="B23" s="41" t="s">
        <v>77</v>
      </c>
      <c r="C23" s="42"/>
      <c r="D23" s="42"/>
      <c r="E23" s="42"/>
      <c r="F23" s="43"/>
      <c r="G23" s="9">
        <f>SUM(G22,G12)</f>
        <v>116</v>
      </c>
      <c r="H23" s="9"/>
      <c r="I23" s="9">
        <f>SUM(I22,I12)</f>
        <v>292</v>
      </c>
      <c r="J23" s="9"/>
      <c r="K23" s="24"/>
      <c r="L23" s="24"/>
      <c r="M23" s="24"/>
      <c r="N23" s="24" t="s">
        <v>78</v>
      </c>
      <c r="O23" s="24"/>
      <c r="P23" s="29">
        <f>SUM(P22,P12)</f>
        <v>167446.47999999998</v>
      </c>
      <c r="Q23" s="39"/>
      <c r="R23" s="11"/>
    </row>
  </sheetData>
  <mergeCells count="58">
    <mergeCell ref="H3:H4"/>
    <mergeCell ref="I3:I4"/>
    <mergeCell ref="B3:B4"/>
    <mergeCell ref="C3:C4"/>
    <mergeCell ref="D3:E3"/>
    <mergeCell ref="F3:F4"/>
    <mergeCell ref="G3:G4"/>
    <mergeCell ref="P3:P4"/>
    <mergeCell ref="Q3:Q4"/>
    <mergeCell ref="R3:R4"/>
    <mergeCell ref="B6:F6"/>
    <mergeCell ref="A7:A8"/>
    <mergeCell ref="B7:B8"/>
    <mergeCell ref="C7:C8"/>
    <mergeCell ref="D7:D8"/>
    <mergeCell ref="E7:E8"/>
    <mergeCell ref="J3:J4"/>
    <mergeCell ref="K3:K4"/>
    <mergeCell ref="L3:L4"/>
    <mergeCell ref="M3:M4"/>
    <mergeCell ref="N3:N4"/>
    <mergeCell ref="O3:O4"/>
    <mergeCell ref="A3:A4"/>
    <mergeCell ref="N7:N8"/>
    <mergeCell ref="Q7:Q8"/>
    <mergeCell ref="R7:R8"/>
    <mergeCell ref="F7:F8"/>
    <mergeCell ref="G7:G8"/>
    <mergeCell ref="H7:H8"/>
    <mergeCell ref="I7:I8"/>
    <mergeCell ref="J7:J8"/>
    <mergeCell ref="K7:K8"/>
    <mergeCell ref="B11:F11"/>
    <mergeCell ref="B12:F12"/>
    <mergeCell ref="B14:F14"/>
    <mergeCell ref="L7:L8"/>
    <mergeCell ref="M7:M8"/>
    <mergeCell ref="B15:F15"/>
    <mergeCell ref="A18:A20"/>
    <mergeCell ref="B18:B20"/>
    <mergeCell ref="C18:C20"/>
    <mergeCell ref="D18:D20"/>
    <mergeCell ref="E18:E20"/>
    <mergeCell ref="F18:F20"/>
    <mergeCell ref="P18:P20"/>
    <mergeCell ref="Q18:Q20"/>
    <mergeCell ref="B21:F21"/>
    <mergeCell ref="G18:G20"/>
    <mergeCell ref="H18:H20"/>
    <mergeCell ref="I18:I20"/>
    <mergeCell ref="J18:J20"/>
    <mergeCell ref="K18:K20"/>
    <mergeCell ref="L18:L20"/>
    <mergeCell ref="B22:F22"/>
    <mergeCell ref="B23:F23"/>
    <mergeCell ref="M18:M20"/>
    <mergeCell ref="N18:N20"/>
    <mergeCell ref="O18:O20"/>
  </mergeCells>
  <dataValidations count="1">
    <dataValidation type="textLength" operator="lessThan" allowBlank="1" showInputMessage="1" showErrorMessage="1" errorTitle="Ограничение длины текста" error="Превышена максимальная длина в 1024 символа" promptTitle="Максимальная длина" prompt="1024 символа" sqref="M9:M10 M16:M18 M13 B16:B18 B13 B5 M5 M7 B7 B9:B10">
      <formula1>1025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9"/>
  <sheetViews>
    <sheetView zoomScaleNormal="100" workbookViewId="0"/>
  </sheetViews>
  <sheetFormatPr defaultColWidth="9.140625" defaultRowHeight="15" x14ac:dyDescent="0.25"/>
  <cols>
    <col min="1" max="1" width="4" customWidth="1"/>
    <col min="2" max="2" width="30.28515625" customWidth="1"/>
    <col min="3" max="3" width="19.42578125" customWidth="1"/>
    <col min="4" max="4" width="10.7109375" customWidth="1"/>
    <col min="5" max="5" width="12.140625" customWidth="1"/>
    <col min="6" max="6" width="72.42578125" customWidth="1"/>
    <col min="7" max="7" width="21.28515625" customWidth="1"/>
    <col min="8" max="8" width="49.5703125" customWidth="1"/>
    <col min="9" max="9" width="16.140625" customWidth="1"/>
    <col min="10" max="10" width="12.140625" customWidth="1"/>
    <col min="11" max="11" width="11.5703125" customWidth="1"/>
    <col min="12" max="12" width="11.42578125" customWidth="1"/>
    <col min="13" max="13" width="11.5703125" customWidth="1"/>
    <col min="14" max="14" width="12.28515625" style="84" customWidth="1"/>
  </cols>
  <sheetData>
    <row r="1" spans="1:14" x14ac:dyDescent="0.25">
      <c r="A1" s="1" t="s">
        <v>0</v>
      </c>
    </row>
    <row r="2" spans="1:14" ht="18.75" x14ac:dyDescent="0.3">
      <c r="A2" s="85" t="s">
        <v>79</v>
      </c>
      <c r="B2" s="85"/>
      <c r="C2" s="85"/>
      <c r="D2" s="85"/>
      <c r="E2" s="85"/>
      <c r="F2" s="85"/>
      <c r="G2" s="85"/>
      <c r="H2" s="85"/>
      <c r="J2" s="85"/>
      <c r="K2" s="85"/>
      <c r="L2" s="85"/>
      <c r="M2" s="85"/>
      <c r="N2" s="86"/>
    </row>
    <row r="3" spans="1:14" s="8" customFormat="1" ht="33.75" customHeight="1" x14ac:dyDescent="0.25">
      <c r="A3" s="67" t="s">
        <v>2</v>
      </c>
      <c r="B3" s="67" t="s">
        <v>3</v>
      </c>
      <c r="C3" s="67" t="s">
        <v>81</v>
      </c>
      <c r="D3" s="67" t="s">
        <v>82</v>
      </c>
      <c r="E3" s="67"/>
      <c r="F3" s="67" t="s">
        <v>83</v>
      </c>
      <c r="G3" s="27" t="s">
        <v>84</v>
      </c>
      <c r="H3" s="67" t="s">
        <v>85</v>
      </c>
      <c r="I3" s="17" t="s">
        <v>86</v>
      </c>
      <c r="J3" s="87" t="s">
        <v>87</v>
      </c>
      <c r="K3" s="87" t="s">
        <v>88</v>
      </c>
      <c r="L3" s="87" t="s">
        <v>89</v>
      </c>
      <c r="M3" s="87"/>
      <c r="N3" s="87"/>
    </row>
    <row r="4" spans="1:14" s="8" customFormat="1" ht="31.5" customHeight="1" x14ac:dyDescent="0.25">
      <c r="A4" s="67"/>
      <c r="B4" s="67"/>
      <c r="C4" s="67"/>
      <c r="D4" s="27" t="s">
        <v>19</v>
      </c>
      <c r="E4" s="27" t="s">
        <v>20</v>
      </c>
      <c r="F4" s="67"/>
      <c r="G4" s="27" t="s">
        <v>90</v>
      </c>
      <c r="H4" s="67"/>
      <c r="I4" s="17" t="s">
        <v>91</v>
      </c>
      <c r="J4" s="87"/>
      <c r="K4" s="87"/>
      <c r="L4" s="88" t="s">
        <v>20</v>
      </c>
      <c r="M4" s="88" t="s">
        <v>92</v>
      </c>
      <c r="N4" s="89" t="s">
        <v>93</v>
      </c>
    </row>
    <row r="5" spans="1:14" s="8" customFormat="1" ht="40.5" customHeight="1" x14ac:dyDescent="0.25">
      <c r="A5" s="27">
        <v>1</v>
      </c>
      <c r="B5" s="90" t="s">
        <v>94</v>
      </c>
      <c r="C5" s="27" t="s">
        <v>95</v>
      </c>
      <c r="D5" s="91" t="s">
        <v>96</v>
      </c>
      <c r="E5" s="92">
        <v>42839</v>
      </c>
      <c r="F5" s="93" t="s">
        <v>97</v>
      </c>
      <c r="G5" s="93" t="s">
        <v>98</v>
      </c>
      <c r="H5" s="94" t="s">
        <v>99</v>
      </c>
      <c r="I5" s="27" t="s">
        <v>80</v>
      </c>
      <c r="J5" s="95">
        <v>67446.48</v>
      </c>
      <c r="K5" s="96">
        <v>42909</v>
      </c>
      <c r="L5" s="97">
        <v>42913</v>
      </c>
      <c r="M5" s="95">
        <v>67446.48</v>
      </c>
      <c r="N5" s="89">
        <v>67446.48</v>
      </c>
    </row>
    <row r="6" spans="1:14" s="8" customFormat="1" ht="40.5" customHeight="1" x14ac:dyDescent="0.25">
      <c r="A6" s="27">
        <v>2</v>
      </c>
      <c r="B6" s="90" t="s">
        <v>94</v>
      </c>
      <c r="C6" s="27" t="s">
        <v>95</v>
      </c>
      <c r="D6" s="91" t="s">
        <v>100</v>
      </c>
      <c r="E6" s="92">
        <v>42839</v>
      </c>
      <c r="F6" s="93" t="s">
        <v>101</v>
      </c>
      <c r="G6" s="93" t="s">
        <v>98</v>
      </c>
      <c r="H6" s="94" t="s">
        <v>102</v>
      </c>
      <c r="I6" s="27" t="s">
        <v>80</v>
      </c>
      <c r="J6" s="95">
        <v>50000</v>
      </c>
      <c r="K6" s="96">
        <v>42909</v>
      </c>
      <c r="L6" s="97">
        <v>42859</v>
      </c>
      <c r="M6" s="95">
        <f>J6</f>
        <v>50000</v>
      </c>
      <c r="N6" s="89">
        <v>50000</v>
      </c>
    </row>
    <row r="7" spans="1:14" s="8" customFormat="1" ht="64.5" customHeight="1" x14ac:dyDescent="0.25">
      <c r="A7" s="27">
        <v>3</v>
      </c>
      <c r="B7" s="90" t="s">
        <v>103</v>
      </c>
      <c r="C7" s="27" t="s">
        <v>104</v>
      </c>
      <c r="D7" s="91" t="s">
        <v>105</v>
      </c>
      <c r="E7" s="92">
        <v>42879</v>
      </c>
      <c r="F7" s="94" t="s">
        <v>106</v>
      </c>
      <c r="G7" s="94"/>
      <c r="H7" s="94" t="s">
        <v>102</v>
      </c>
      <c r="I7" s="27" t="s">
        <v>80</v>
      </c>
      <c r="J7" s="95">
        <v>50000</v>
      </c>
      <c r="K7" s="96">
        <v>42948</v>
      </c>
      <c r="L7" s="97">
        <v>42895</v>
      </c>
      <c r="M7" s="95">
        <f>J7</f>
        <v>50000</v>
      </c>
      <c r="N7" s="98"/>
    </row>
    <row r="8" spans="1:14" s="8" customFormat="1" ht="64.5" customHeight="1" x14ac:dyDescent="0.25">
      <c r="A8" s="27">
        <v>4</v>
      </c>
      <c r="B8" s="90" t="s">
        <v>103</v>
      </c>
      <c r="C8" s="27" t="s">
        <v>104</v>
      </c>
      <c r="D8" s="91" t="s">
        <v>107</v>
      </c>
      <c r="E8" s="92">
        <v>42879</v>
      </c>
      <c r="F8" s="94" t="s">
        <v>108</v>
      </c>
      <c r="G8" s="94"/>
      <c r="H8" s="94" t="s">
        <v>102</v>
      </c>
      <c r="I8" s="27" t="s">
        <v>80</v>
      </c>
      <c r="J8" s="95">
        <v>50000</v>
      </c>
      <c r="K8" s="96">
        <v>42948</v>
      </c>
      <c r="L8" s="97">
        <v>42895</v>
      </c>
      <c r="M8" s="95">
        <f>J8</f>
        <v>50000</v>
      </c>
      <c r="N8" s="98"/>
    </row>
    <row r="9" spans="1:14" s="8" customFormat="1" ht="64.5" customHeight="1" x14ac:dyDescent="0.25">
      <c r="A9" s="27">
        <v>5</v>
      </c>
      <c r="B9" s="90" t="s">
        <v>109</v>
      </c>
      <c r="C9" s="27" t="s">
        <v>104</v>
      </c>
      <c r="D9" s="91" t="s">
        <v>110</v>
      </c>
      <c r="E9" s="92">
        <v>42885</v>
      </c>
      <c r="F9" s="94" t="s">
        <v>106</v>
      </c>
      <c r="G9" s="94"/>
      <c r="H9" s="94" t="s">
        <v>102</v>
      </c>
      <c r="I9" s="27" t="s">
        <v>80</v>
      </c>
      <c r="J9" s="95">
        <v>50000</v>
      </c>
      <c r="K9" s="96">
        <v>42965</v>
      </c>
      <c r="L9" s="97">
        <v>42947</v>
      </c>
      <c r="M9" s="95">
        <f>J9</f>
        <v>50000</v>
      </c>
      <c r="N9" s="98"/>
    </row>
    <row r="10" spans="1:14" s="8" customFormat="1" ht="64.5" customHeight="1" x14ac:dyDescent="0.25">
      <c r="A10" s="27">
        <v>6</v>
      </c>
      <c r="B10" s="90" t="s">
        <v>111</v>
      </c>
      <c r="C10" s="27" t="s">
        <v>104</v>
      </c>
      <c r="D10" s="91" t="s">
        <v>112</v>
      </c>
      <c r="E10" s="92">
        <v>42885</v>
      </c>
      <c r="F10" s="94" t="s">
        <v>106</v>
      </c>
      <c r="G10" s="94"/>
      <c r="H10" s="94" t="s">
        <v>102</v>
      </c>
      <c r="I10" s="27" t="s">
        <v>80</v>
      </c>
      <c r="J10" s="95">
        <v>50000</v>
      </c>
      <c r="K10" s="96">
        <v>42957</v>
      </c>
      <c r="L10" s="97">
        <v>42971</v>
      </c>
      <c r="M10" s="95">
        <f>J10</f>
        <v>50000</v>
      </c>
      <c r="N10" s="98"/>
    </row>
    <row r="11" spans="1:14" s="8" customFormat="1" ht="64.5" customHeight="1" x14ac:dyDescent="0.25">
      <c r="A11" s="27">
        <v>7</v>
      </c>
      <c r="B11" s="90" t="s">
        <v>113</v>
      </c>
      <c r="C11" s="27" t="s">
        <v>104</v>
      </c>
      <c r="D11" s="91" t="s">
        <v>114</v>
      </c>
      <c r="E11" s="92">
        <v>42878</v>
      </c>
      <c r="F11" s="93" t="s">
        <v>115</v>
      </c>
      <c r="G11" s="93" t="s">
        <v>98</v>
      </c>
      <c r="H11" s="30" t="s">
        <v>116</v>
      </c>
      <c r="I11" s="27"/>
      <c r="J11" s="95"/>
      <c r="K11" s="96"/>
      <c r="L11" s="97"/>
      <c r="M11" s="95"/>
      <c r="N11" s="98"/>
    </row>
    <row r="12" spans="1:14" s="102" customFormat="1" ht="60.75" customHeight="1" x14ac:dyDescent="0.25">
      <c r="A12" s="27">
        <v>8</v>
      </c>
      <c r="B12" s="90" t="s">
        <v>117</v>
      </c>
      <c r="C12" s="27" t="s">
        <v>104</v>
      </c>
      <c r="D12" s="99" t="s">
        <v>118</v>
      </c>
      <c r="E12" s="100">
        <v>42888</v>
      </c>
      <c r="F12" s="94" t="s">
        <v>119</v>
      </c>
      <c r="G12" s="94"/>
      <c r="H12" s="94" t="s">
        <v>102</v>
      </c>
      <c r="I12" s="27" t="s">
        <v>80</v>
      </c>
      <c r="J12" s="95">
        <v>50000</v>
      </c>
      <c r="K12" s="96">
        <v>42960</v>
      </c>
      <c r="L12" s="97">
        <v>42947</v>
      </c>
      <c r="M12" s="95">
        <f>J12</f>
        <v>50000</v>
      </c>
      <c r="N12" s="101"/>
    </row>
    <row r="13" spans="1:14" s="102" customFormat="1" ht="75" customHeight="1" x14ac:dyDescent="0.25">
      <c r="A13" s="27">
        <v>9</v>
      </c>
      <c r="B13" s="90" t="s">
        <v>120</v>
      </c>
      <c r="C13" s="27" t="s">
        <v>104</v>
      </c>
      <c r="D13" s="99" t="s">
        <v>121</v>
      </c>
      <c r="E13" s="100">
        <v>42888</v>
      </c>
      <c r="F13" s="94" t="s">
        <v>122</v>
      </c>
      <c r="G13" s="94"/>
      <c r="H13" s="30" t="s">
        <v>116</v>
      </c>
      <c r="I13" s="103"/>
      <c r="J13" s="103"/>
      <c r="K13" s="104"/>
      <c r="L13" s="104"/>
      <c r="M13" s="104"/>
      <c r="N13" s="105"/>
    </row>
    <row r="14" spans="1:14" s="102" customFormat="1" ht="62.25" customHeight="1" x14ac:dyDescent="0.25">
      <c r="A14" s="27">
        <v>10</v>
      </c>
      <c r="B14" s="90" t="s">
        <v>123</v>
      </c>
      <c r="C14" s="27" t="s">
        <v>104</v>
      </c>
      <c r="D14" s="99" t="s">
        <v>124</v>
      </c>
      <c r="E14" s="100">
        <v>42888</v>
      </c>
      <c r="F14" s="94" t="s">
        <v>125</v>
      </c>
      <c r="G14" s="94"/>
      <c r="H14" s="30" t="s">
        <v>116</v>
      </c>
      <c r="I14" s="103"/>
      <c r="J14" s="103"/>
      <c r="K14" s="104"/>
      <c r="L14" s="104"/>
      <c r="M14" s="104"/>
      <c r="N14" s="105"/>
    </row>
    <row r="15" spans="1:14" s="102" customFormat="1" ht="60.75" customHeight="1" x14ac:dyDescent="0.25">
      <c r="A15" s="27">
        <v>11</v>
      </c>
      <c r="B15" s="90" t="s">
        <v>111</v>
      </c>
      <c r="C15" s="27" t="s">
        <v>104</v>
      </c>
      <c r="D15" s="99" t="s">
        <v>126</v>
      </c>
      <c r="E15" s="100">
        <v>42894</v>
      </c>
      <c r="F15" s="94" t="s">
        <v>127</v>
      </c>
      <c r="G15" s="94"/>
      <c r="H15" s="94" t="s">
        <v>128</v>
      </c>
      <c r="I15" s="27" t="s">
        <v>129</v>
      </c>
      <c r="J15" s="95">
        <v>100000</v>
      </c>
      <c r="K15" s="96">
        <v>42978</v>
      </c>
      <c r="L15" s="97">
        <v>42971</v>
      </c>
      <c r="M15" s="95">
        <v>100000</v>
      </c>
      <c r="N15" s="105"/>
    </row>
    <row r="16" spans="1:14" s="102" customFormat="1" ht="66" customHeight="1" thickBot="1" x14ac:dyDescent="0.3">
      <c r="A16" s="27">
        <v>12</v>
      </c>
      <c r="B16" s="90" t="s">
        <v>111</v>
      </c>
      <c r="C16" s="27" t="s">
        <v>104</v>
      </c>
      <c r="D16" s="99" t="s">
        <v>130</v>
      </c>
      <c r="E16" s="100">
        <v>42894</v>
      </c>
      <c r="F16" s="94" t="s">
        <v>131</v>
      </c>
      <c r="G16" s="94"/>
      <c r="H16" s="94" t="s">
        <v>128</v>
      </c>
      <c r="I16" s="27" t="s">
        <v>129</v>
      </c>
      <c r="J16" s="95">
        <v>100000</v>
      </c>
      <c r="K16" s="96">
        <v>42978</v>
      </c>
      <c r="L16" s="97">
        <v>42971</v>
      </c>
      <c r="M16" s="95">
        <v>100000</v>
      </c>
      <c r="N16" s="105"/>
    </row>
    <row r="17" spans="1:14" s="102" customFormat="1" ht="64.5" customHeight="1" thickBot="1" x14ac:dyDescent="0.3">
      <c r="A17" s="27">
        <v>13</v>
      </c>
      <c r="B17" s="106" t="s">
        <v>132</v>
      </c>
      <c r="C17" s="27" t="s">
        <v>104</v>
      </c>
      <c r="D17" s="99" t="s">
        <v>133</v>
      </c>
      <c r="E17" s="100">
        <v>42899</v>
      </c>
      <c r="F17" s="94" t="s">
        <v>134</v>
      </c>
      <c r="G17" s="94"/>
      <c r="H17" s="30" t="s">
        <v>116</v>
      </c>
      <c r="I17" s="103"/>
      <c r="J17" s="103"/>
      <c r="K17" s="104"/>
      <c r="L17" s="104"/>
      <c r="M17" s="104"/>
      <c r="N17" s="105"/>
    </row>
    <row r="18" spans="1:14" s="102" customFormat="1" ht="74.25" customHeight="1" x14ac:dyDescent="0.25">
      <c r="A18" s="27">
        <v>14</v>
      </c>
      <c r="B18" s="106" t="s">
        <v>111</v>
      </c>
      <c r="C18" s="27" t="s">
        <v>104</v>
      </c>
      <c r="D18" s="99" t="s">
        <v>135</v>
      </c>
      <c r="E18" s="100">
        <v>42900</v>
      </c>
      <c r="F18" s="94" t="s">
        <v>122</v>
      </c>
      <c r="G18" s="94"/>
      <c r="H18" s="30" t="s">
        <v>116</v>
      </c>
      <c r="I18" s="103"/>
      <c r="J18" s="103"/>
      <c r="K18" s="104"/>
      <c r="L18" s="104"/>
      <c r="M18" s="104"/>
      <c r="N18" s="105"/>
    </row>
    <row r="19" spans="1:14" s="21" customFormat="1" ht="20.25" customHeight="1" x14ac:dyDescent="0.25">
      <c r="A19" s="107"/>
      <c r="B19" s="108" t="s">
        <v>136</v>
      </c>
      <c r="C19" s="107"/>
      <c r="D19" s="109" t="s">
        <v>137</v>
      </c>
      <c r="E19" s="110"/>
      <c r="F19" s="111"/>
      <c r="G19" s="111"/>
      <c r="H19" s="111"/>
      <c r="I19" s="111"/>
      <c r="J19" s="112">
        <f>SUM(J5:J18)</f>
        <v>567446.48</v>
      </c>
      <c r="K19" s="113"/>
      <c r="L19" s="113"/>
      <c r="M19" s="114">
        <f>SUM(M5:M18)</f>
        <v>567446.48</v>
      </c>
      <c r="N19" s="114">
        <f>SUM(N5:N18)</f>
        <v>117446.48</v>
      </c>
    </row>
    <row r="20" spans="1:14" s="8" customFormat="1" ht="78" customHeight="1" x14ac:dyDescent="0.25">
      <c r="A20" s="27">
        <v>15</v>
      </c>
      <c r="B20" s="90" t="s">
        <v>138</v>
      </c>
      <c r="C20" s="27" t="s">
        <v>104</v>
      </c>
      <c r="D20" s="91" t="s">
        <v>139</v>
      </c>
      <c r="E20" s="92">
        <v>42934</v>
      </c>
      <c r="F20" s="94" t="s">
        <v>140</v>
      </c>
      <c r="G20" s="94"/>
      <c r="H20" s="94" t="s">
        <v>128</v>
      </c>
      <c r="I20" s="27" t="s">
        <v>129</v>
      </c>
      <c r="J20" s="95">
        <v>100000</v>
      </c>
      <c r="K20" s="96">
        <v>43004</v>
      </c>
      <c r="L20" s="97">
        <v>42968</v>
      </c>
      <c r="M20" s="95">
        <v>100000</v>
      </c>
      <c r="N20" s="89"/>
    </row>
    <row r="21" spans="1:14" s="21" customFormat="1" ht="21.75" customHeight="1" x14ac:dyDescent="0.25">
      <c r="A21" s="107"/>
      <c r="B21" s="108" t="s">
        <v>141</v>
      </c>
      <c r="C21" s="107"/>
      <c r="D21" s="109"/>
      <c r="E21" s="110"/>
      <c r="F21" s="111"/>
      <c r="G21" s="111"/>
      <c r="H21" s="111"/>
      <c r="I21" s="111"/>
      <c r="J21" s="112">
        <f>J20</f>
        <v>100000</v>
      </c>
      <c r="K21" s="113"/>
      <c r="L21" s="113"/>
      <c r="M21" s="114">
        <f>M20</f>
        <v>100000</v>
      </c>
      <c r="N21" s="114">
        <f>N20</f>
        <v>0</v>
      </c>
    </row>
    <row r="22" spans="1:14" s="21" customFormat="1" ht="47.25" customHeight="1" x14ac:dyDescent="0.25">
      <c r="A22" s="90">
        <v>16</v>
      </c>
      <c r="B22" s="88" t="s">
        <v>142</v>
      </c>
      <c r="C22" s="27" t="s">
        <v>104</v>
      </c>
      <c r="D22" s="27" t="s">
        <v>143</v>
      </c>
      <c r="E22" s="92">
        <v>43075</v>
      </c>
      <c r="F22" s="93" t="s">
        <v>144</v>
      </c>
      <c r="G22" s="93" t="s">
        <v>98</v>
      </c>
      <c r="H22" s="30" t="s">
        <v>116</v>
      </c>
      <c r="I22" s="27" t="s">
        <v>80</v>
      </c>
      <c r="J22" s="30"/>
      <c r="K22" s="115"/>
      <c r="L22" s="115"/>
      <c r="M22" s="115"/>
      <c r="N22" s="115"/>
    </row>
    <row r="23" spans="1:14" s="8" customFormat="1" ht="45.75" customHeight="1" x14ac:dyDescent="0.25">
      <c r="A23" s="27">
        <v>17</v>
      </c>
      <c r="B23" s="88" t="s">
        <v>142</v>
      </c>
      <c r="C23" s="27" t="s">
        <v>104</v>
      </c>
      <c r="D23" s="91" t="s">
        <v>145</v>
      </c>
      <c r="E23" s="92">
        <v>43075</v>
      </c>
      <c r="F23" s="93" t="s">
        <v>146</v>
      </c>
      <c r="G23" s="93" t="s">
        <v>98</v>
      </c>
      <c r="H23" s="30" t="s">
        <v>147</v>
      </c>
      <c r="I23" s="27" t="s">
        <v>80</v>
      </c>
      <c r="J23" s="95">
        <v>50000</v>
      </c>
      <c r="K23" s="96">
        <v>43077</v>
      </c>
      <c r="L23" s="116">
        <v>43077</v>
      </c>
      <c r="M23" s="95">
        <v>50000</v>
      </c>
      <c r="N23" s="95">
        <f>M23</f>
        <v>50000</v>
      </c>
    </row>
    <row r="24" spans="1:14" s="21" customFormat="1" ht="21.75" customHeight="1" x14ac:dyDescent="0.25">
      <c r="A24" s="107"/>
      <c r="B24" s="108" t="s">
        <v>148</v>
      </c>
      <c r="C24" s="107"/>
      <c r="D24" s="109"/>
      <c r="E24" s="110"/>
      <c r="F24" s="111"/>
      <c r="G24" s="111"/>
      <c r="H24" s="111"/>
      <c r="I24" s="111"/>
      <c r="J24" s="112">
        <f>J23</f>
        <v>50000</v>
      </c>
      <c r="K24" s="111"/>
      <c r="L24" s="111"/>
      <c r="M24" s="111">
        <f>M23</f>
        <v>50000</v>
      </c>
      <c r="N24" s="111">
        <f>N23</f>
        <v>50000</v>
      </c>
    </row>
    <row r="25" spans="1:14" s="21" customFormat="1" ht="21.75" customHeight="1" x14ac:dyDescent="0.25">
      <c r="A25" s="117"/>
      <c r="B25" s="118" t="s">
        <v>149</v>
      </c>
      <c r="C25" s="117"/>
      <c r="D25" s="119"/>
      <c r="E25" s="120"/>
      <c r="F25" s="121"/>
      <c r="G25" s="121"/>
      <c r="H25" s="121"/>
      <c r="I25" s="121"/>
      <c r="J25" s="122">
        <f>J19+J21+J24</f>
        <v>717446.48</v>
      </c>
      <c r="K25" s="121"/>
      <c r="L25" s="121"/>
      <c r="M25" s="122">
        <f>M19+M21+M24</f>
        <v>717446.48</v>
      </c>
      <c r="N25" s="122">
        <f>N19+N21+N24</f>
        <v>167446.47999999998</v>
      </c>
    </row>
    <row r="26" spans="1:14" s="21" customFormat="1" ht="51" customHeight="1" x14ac:dyDescent="0.25">
      <c r="A26" s="123"/>
      <c r="B26" s="124"/>
      <c r="C26" s="123"/>
      <c r="D26" s="125"/>
      <c r="E26" s="126"/>
      <c r="F26" s="127"/>
      <c r="G26" s="127"/>
      <c r="H26" s="127"/>
      <c r="I26" s="127"/>
      <c r="J26" s="127"/>
      <c r="K26" s="127"/>
      <c r="L26" s="127"/>
      <c r="M26" s="127"/>
      <c r="N26" s="128"/>
    </row>
    <row r="27" spans="1:14" x14ac:dyDescent="0.25">
      <c r="B27" s="129" t="s">
        <v>150</v>
      </c>
      <c r="C27" s="129"/>
      <c r="D27" s="129"/>
      <c r="E27" s="130">
        <f>J25</f>
        <v>717446.48</v>
      </c>
      <c r="N27"/>
    </row>
    <row r="28" spans="1:14" x14ac:dyDescent="0.25">
      <c r="B28" s="129" t="s">
        <v>151</v>
      </c>
      <c r="C28" s="129"/>
      <c r="D28" s="129"/>
      <c r="E28" s="130">
        <f>J5+J6+J23</f>
        <v>167446.47999999998</v>
      </c>
      <c r="N28"/>
    </row>
    <row r="29" spans="1:14" x14ac:dyDescent="0.25">
      <c r="B29" s="129" t="s">
        <v>152</v>
      </c>
      <c r="C29" s="129"/>
      <c r="D29" s="129"/>
      <c r="E29" s="130">
        <f>M25+50000+50000</f>
        <v>817446.48</v>
      </c>
      <c r="F29" t="s">
        <v>153</v>
      </c>
      <c r="N29"/>
    </row>
    <row r="30" spans="1:14" x14ac:dyDescent="0.25">
      <c r="B30" s="129" t="s">
        <v>151</v>
      </c>
      <c r="E30" s="131">
        <f>N25</f>
        <v>167446.47999999998</v>
      </c>
    </row>
    <row r="32" spans="1:14" x14ac:dyDescent="0.25">
      <c r="B32" s="129" t="s">
        <v>154</v>
      </c>
      <c r="E32" s="130">
        <f>SUMIF(I5:I20,I2,J5:J25)</f>
        <v>0</v>
      </c>
    </row>
    <row r="34" spans="2:14" x14ac:dyDescent="0.25">
      <c r="B34" t="s">
        <v>155</v>
      </c>
      <c r="H34" s="84"/>
      <c r="I34" s="84" t="s">
        <v>156</v>
      </c>
      <c r="K34" s="84"/>
      <c r="L34" s="132">
        <v>42754</v>
      </c>
      <c r="M34" s="95">
        <v>100000</v>
      </c>
      <c r="N34"/>
    </row>
    <row r="35" spans="2:14" x14ac:dyDescent="0.25">
      <c r="H35" s="84"/>
      <c r="I35" s="84"/>
      <c r="J35" s="84"/>
      <c r="K35" s="84"/>
      <c r="L35" s="84"/>
      <c r="M35" s="84"/>
    </row>
    <row r="36" spans="2:14" x14ac:dyDescent="0.25">
      <c r="H36" s="133"/>
      <c r="I36" s="133"/>
      <c r="J36" s="133"/>
      <c r="K36" s="133"/>
      <c r="L36" s="133"/>
      <c r="M36" s="133"/>
    </row>
    <row r="37" spans="2:14" x14ac:dyDescent="0.25">
      <c r="H37" s="133"/>
      <c r="I37" s="133"/>
      <c r="J37" s="133"/>
      <c r="K37" s="133"/>
      <c r="L37" s="133"/>
      <c r="M37" s="133"/>
    </row>
    <row r="38" spans="2:14" x14ac:dyDescent="0.25">
      <c r="H38" s="133"/>
      <c r="I38" s="133"/>
      <c r="J38" s="133"/>
      <c r="K38" s="133"/>
      <c r="L38" s="133"/>
      <c r="M38" s="133"/>
    </row>
    <row r="39" spans="2:14" x14ac:dyDescent="0.25">
      <c r="H39" s="84"/>
      <c r="I39" s="84"/>
      <c r="J39" s="84"/>
      <c r="K39" s="84"/>
      <c r="L39" s="84"/>
      <c r="M39" s="84"/>
    </row>
  </sheetData>
  <mergeCells count="9">
    <mergeCell ref="J3:J4"/>
    <mergeCell ref="K3:K4"/>
    <mergeCell ref="L3:N3"/>
    <mergeCell ref="A3:A4"/>
    <mergeCell ref="B3:B4"/>
    <mergeCell ref="C3:C4"/>
    <mergeCell ref="D3:E3"/>
    <mergeCell ref="F3:F4"/>
    <mergeCell ref="H3:H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2017</vt:lpstr>
      <vt:lpstr>постановления 2017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Кислякова Елена Сергеевна</dc:creator>
  <cp:lastModifiedBy>Кислякова Елена Сергеевна</cp:lastModifiedBy>
  <dcterms:created xsi:type="dcterms:W3CDTF">2018-02-05T06:47:10Z</dcterms:created>
  <dcterms:modified xsi:type="dcterms:W3CDTF">2018-02-05T07:48:34Z</dcterms:modified>
</cp:coreProperties>
</file>